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35" windowHeight="11190" activeTab="0"/>
  </bookViews>
  <sheets>
    <sheet name="Parteien" sheetId="1" r:id="rId1"/>
  </sheets>
  <definedNames>
    <definedName name="HTML_CodePage" hidden="1">1252</definedName>
    <definedName name="HTML_Control" hidden="1">{"'Tabelle1'!$A$1:$L$123"}</definedName>
    <definedName name="HTML_Description" hidden="1">""</definedName>
    <definedName name="HTML_Email" hidden="1">"wilko.zicht@gmx.de"</definedName>
    <definedName name="HTML_Header" hidden="1">""</definedName>
    <definedName name="HTML_LastUpdate" hidden="1">"27.08.97"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"C:\Homepage\ueberhang\94.htm"</definedName>
    <definedName name="HTML_Title" hidden="1">"Bundestagswahl 1994"</definedName>
  </definedNames>
  <calcPr fullCalcOnLoad="1"/>
</workbook>
</file>

<file path=xl/sharedStrings.xml><?xml version="1.0" encoding="utf-8"?>
<sst xmlns="http://schemas.openxmlformats.org/spreadsheetml/2006/main" count="161" uniqueCount="33">
  <si>
    <t>Partei</t>
  </si>
  <si>
    <t>Zweitstimmen tatsächlich</t>
  </si>
  <si>
    <t>Hypothese</t>
  </si>
  <si>
    <t>Zweitstimmen hypothetisch</t>
  </si>
  <si>
    <t>Ideal-anspruch</t>
  </si>
  <si>
    <t>Runden</t>
  </si>
  <si>
    <t>Proporz-mandate</t>
  </si>
  <si>
    <t>Direkt-mandate</t>
  </si>
  <si>
    <t>Überhang-mandate</t>
  </si>
  <si>
    <t>Mandate gesamt</t>
  </si>
  <si>
    <t>CDU</t>
  </si>
  <si>
    <t>SPD</t>
  </si>
  <si>
    <t>CSU</t>
  </si>
  <si>
    <t>GRÜNE</t>
  </si>
  <si>
    <t>FDP</t>
  </si>
  <si>
    <t>DIE LINKE</t>
  </si>
  <si>
    <t>Gesamt</t>
  </si>
  <si>
    <t>Schleswig-H.</t>
  </si>
  <si>
    <t>Mecklenb.-V.</t>
  </si>
  <si>
    <t>Hamburg</t>
  </si>
  <si>
    <t>Niedersachsen</t>
  </si>
  <si>
    <t>Bremen</t>
  </si>
  <si>
    <t>Brandenburg</t>
  </si>
  <si>
    <t>Sachsen-Anh.</t>
  </si>
  <si>
    <t>Berlin</t>
  </si>
  <si>
    <t>Nordr.-Westf.</t>
  </si>
  <si>
    <t>Sachsen</t>
  </si>
  <si>
    <t>Hessen</t>
  </si>
  <si>
    <t>Thüringen</t>
  </si>
  <si>
    <t>Rheinl.-Pfalz</t>
  </si>
  <si>
    <t>Baden-Württ.</t>
  </si>
  <si>
    <t>Saarland</t>
  </si>
  <si>
    <t>Bayern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</si>
</sst>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0"/>
    <numFmt numFmtId="166" formatCode="_-* #,##0.00\ _D_M_-;\-* #,##0.00\ _D_M_-;_-* &quot;-&quot;??\ _D_M_-;_-@_-"/>
    <numFmt numFmtId="167" formatCode="#,##0_ ;\-#,##0\ "/>
    <numFmt numFmtId="168" formatCode="#,##0.0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63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 shrinkToFit="1"/>
      <protection/>
    </xf>
    <xf numFmtId="3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0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164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165" fontId="2" fillId="33" borderId="10" xfId="0" applyNumberFormat="1" applyFont="1" applyFill="1" applyBorder="1" applyAlignment="1" applyProtection="1">
      <alignment horizontal="center" vertical="center" wrapText="1" shrinkToFit="1"/>
      <protection/>
    </xf>
    <xf numFmtId="165" fontId="2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 shrinkToFit="1"/>
    </xf>
    <xf numFmtId="0" fontId="2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64" fontId="3" fillId="34" borderId="10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 applyProtection="1">
      <alignment/>
      <protection/>
    </xf>
    <xf numFmtId="1" fontId="2" fillId="35" borderId="10" xfId="0" applyNumberFormat="1" applyFont="1" applyFill="1" applyBorder="1" applyAlignment="1" applyProtection="1">
      <alignment/>
      <protection/>
    </xf>
    <xf numFmtId="165" fontId="3" fillId="0" borderId="0" xfId="0" applyNumberFormat="1" applyFont="1" applyAlignment="1">
      <alignment/>
    </xf>
    <xf numFmtId="3" fontId="2" fillId="35" borderId="10" xfId="0" applyNumberFormat="1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/>
    </xf>
    <xf numFmtId="3" fontId="2" fillId="36" borderId="10" xfId="0" applyNumberFormat="1" applyFont="1" applyFill="1" applyBorder="1" applyAlignment="1" applyProtection="1">
      <alignment/>
      <protection/>
    </xf>
    <xf numFmtId="1" fontId="2" fillId="36" borderId="10" xfId="0" applyNumberFormat="1" applyFont="1" applyFill="1" applyBorder="1" applyAlignment="1" applyProtection="1">
      <alignment/>
      <protection/>
    </xf>
    <xf numFmtId="164" fontId="2" fillId="36" borderId="10" xfId="0" applyNumberFormat="1" applyFont="1" applyFill="1" applyBorder="1" applyAlignment="1" applyProtection="1">
      <alignment/>
      <protection/>
    </xf>
    <xf numFmtId="1" fontId="2" fillId="36" borderId="10" xfId="0" applyNumberFormat="1" applyFont="1" applyFill="1" applyBorder="1" applyAlignment="1" applyProtection="1">
      <alignment/>
      <protection locked="0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 shrinkToFi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164" fontId="2" fillId="33" borderId="10" xfId="0" applyNumberFormat="1" applyFont="1" applyFill="1" applyBorder="1" applyAlignment="1">
      <alignment horizontal="center" vertical="center" wrapText="1" shrinkToFit="1"/>
    </xf>
    <xf numFmtId="165" fontId="2" fillId="33" borderId="1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/>
    </xf>
    <xf numFmtId="167" fontId="3" fillId="34" borderId="10" xfId="41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 applyProtection="1">
      <alignment/>
      <protection locked="0"/>
    </xf>
    <xf numFmtId="167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67" fontId="3" fillId="34" borderId="10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167" fontId="2" fillId="36" borderId="10" xfId="0" applyNumberFormat="1" applyFont="1" applyFill="1" applyBorder="1" applyAlignment="1">
      <alignment horizontal="right"/>
    </xf>
    <xf numFmtId="3" fontId="2" fillId="36" borderId="10" xfId="0" applyNumberFormat="1" applyFont="1" applyFill="1" applyBorder="1" applyAlignment="1">
      <alignment/>
    </xf>
    <xf numFmtId="167" fontId="2" fillId="36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 shrinkToFit="1"/>
    </xf>
    <xf numFmtId="3" fontId="3" fillId="36" borderId="10" xfId="0" applyNumberFormat="1" applyFont="1" applyFill="1" applyBorder="1" applyAlignment="1">
      <alignment/>
    </xf>
    <xf numFmtId="3" fontId="3" fillId="36" borderId="10" xfId="0" applyNumberFormat="1" applyFont="1" applyFill="1" applyBorder="1" applyAlignment="1" applyProtection="1">
      <alignment/>
      <protection locked="0"/>
    </xf>
    <xf numFmtId="164" fontId="3" fillId="36" borderId="10" xfId="0" applyNumberFormat="1" applyFont="1" applyFill="1" applyBorder="1" applyAlignment="1">
      <alignment/>
    </xf>
    <xf numFmtId="0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168" fontId="2" fillId="36" borderId="1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 vertical="center" wrapText="1" shrinkToFi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5.421875" style="7" customWidth="1"/>
    <col min="2" max="2" width="12.28125" style="7" customWidth="1"/>
    <col min="3" max="3" width="9.140625" style="59" customWidth="1"/>
    <col min="4" max="4" width="12.28125" style="7" customWidth="1"/>
    <col min="5" max="5" width="8.28125" style="60" customWidth="1"/>
    <col min="6" max="6" width="7.7109375" style="61" customWidth="1"/>
    <col min="7" max="7" width="7.57421875" style="60" customWidth="1"/>
    <col min="8" max="9" width="7.57421875" style="7" customWidth="1"/>
    <col min="10" max="10" width="8.421875" style="7" customWidth="1"/>
    <col min="11" max="11" width="8.140625" style="7" customWidth="1"/>
    <col min="12" max="12" width="11.421875" style="7" customWidth="1"/>
    <col min="13" max="34" width="11.421875" style="7" hidden="1" customWidth="1"/>
    <col min="35" max="16384" width="11.421875" style="7" customWidth="1"/>
  </cols>
  <sheetData>
    <row r="1" spans="1:34" s="8" customFormat="1" ht="33.75">
      <c r="A1" s="1" t="s">
        <v>0</v>
      </c>
      <c r="B1" s="1" t="s">
        <v>1</v>
      </c>
      <c r="C1" s="2" t="s">
        <v>2</v>
      </c>
      <c r="D1" s="1" t="s">
        <v>3</v>
      </c>
      <c r="E1" s="3" t="s">
        <v>4</v>
      </c>
      <c r="F1" s="4" t="s">
        <v>5</v>
      </c>
      <c r="G1" s="3" t="str">
        <f>"Divisor "&amp;N9</f>
        <v>Divisor 68184</v>
      </c>
      <c r="H1" s="5" t="s">
        <v>6</v>
      </c>
      <c r="I1" s="1" t="s">
        <v>7</v>
      </c>
      <c r="J1" s="1" t="s">
        <v>8</v>
      </c>
      <c r="K1" s="1" t="s">
        <v>9</v>
      </c>
      <c r="L1" s="6"/>
      <c r="M1" s="7">
        <v>-10</v>
      </c>
      <c r="N1" s="7">
        <v>-9</v>
      </c>
      <c r="O1" s="7">
        <v>-8</v>
      </c>
      <c r="P1" s="7">
        <v>-7</v>
      </c>
      <c r="Q1" s="7">
        <v>-6</v>
      </c>
      <c r="R1" s="7">
        <v>-5</v>
      </c>
      <c r="S1" s="7">
        <v>-4</v>
      </c>
      <c r="T1" s="7">
        <v>-3</v>
      </c>
      <c r="U1" s="7">
        <v>-2</v>
      </c>
      <c r="V1" s="7">
        <v>-1</v>
      </c>
      <c r="W1" s="7">
        <v>0</v>
      </c>
      <c r="X1" s="7">
        <v>1</v>
      </c>
      <c r="Y1" s="7">
        <v>2</v>
      </c>
      <c r="Z1" s="7">
        <v>3</v>
      </c>
      <c r="AA1" s="7">
        <v>4</v>
      </c>
      <c r="AB1" s="7">
        <v>5</v>
      </c>
      <c r="AC1" s="7">
        <v>6</v>
      </c>
      <c r="AD1" s="7">
        <v>7</v>
      </c>
      <c r="AE1" s="7">
        <v>8</v>
      </c>
      <c r="AF1" s="7">
        <v>9</v>
      </c>
      <c r="AG1" s="7">
        <v>10</v>
      </c>
      <c r="AH1" s="7">
        <v>11</v>
      </c>
    </row>
    <row r="2" spans="1:34" ht="11.25">
      <c r="A2" s="9" t="s">
        <v>10</v>
      </c>
      <c r="B2" s="10">
        <f>SUM(B13:B27)</f>
        <v>11824794</v>
      </c>
      <c r="C2" s="10">
        <f>SUM(C13:C27)</f>
        <v>0</v>
      </c>
      <c r="D2" s="10">
        <f aca="true" t="shared" si="0" ref="D2:D7">B2+C2</f>
        <v>11824794</v>
      </c>
      <c r="E2" s="11">
        <f aca="true" t="shared" si="1" ref="E2:E7">D2*E$8/D$8</f>
        <v>173.51873072285545</v>
      </c>
      <c r="F2" s="11">
        <f aca="true" t="shared" si="2" ref="F2:F7">ROUND(E2,0)</f>
        <v>174</v>
      </c>
      <c r="G2" s="11">
        <f aca="true" t="shared" si="3" ref="G2:G7">TRUNC(D2/N$9,3)</f>
        <v>173.424</v>
      </c>
      <c r="H2" s="12">
        <f aca="true" t="shared" si="4" ref="H2:H7">ROUND(G2,0)</f>
        <v>173</v>
      </c>
      <c r="I2" s="13">
        <f>I28</f>
        <v>173</v>
      </c>
      <c r="J2" s="13">
        <f>J28</f>
        <v>21</v>
      </c>
      <c r="K2" s="14">
        <f aca="true" t="shared" si="5" ref="K2:K7">H2+J2</f>
        <v>194</v>
      </c>
      <c r="L2" s="15"/>
      <c r="M2" s="7">
        <f aca="true" t="shared" si="6" ref="M2:AB7">ABS($D2/($F2-0.5+M$1))+$B$8*(M$1+$F2-0.5&lt;0)</f>
        <v>72322.89908256881</v>
      </c>
      <c r="N2" s="7">
        <f t="shared" si="6"/>
        <v>71883.2462006079</v>
      </c>
      <c r="O2" s="7">
        <f t="shared" si="6"/>
        <v>71448.90634441088</v>
      </c>
      <c r="P2" s="7">
        <f t="shared" si="6"/>
        <v>71019.78378378379</v>
      </c>
      <c r="Q2" s="7">
        <f t="shared" si="6"/>
        <v>70595.78507462687</v>
      </c>
      <c r="R2" s="7">
        <f t="shared" si="6"/>
        <v>70176.81899109793</v>
      </c>
      <c r="S2" s="7">
        <f t="shared" si="6"/>
        <v>69762.79646017699</v>
      </c>
      <c r="T2" s="7">
        <f t="shared" si="6"/>
        <v>69353.63049853372</v>
      </c>
      <c r="U2" s="7">
        <f t="shared" si="6"/>
        <v>68949.2361516035</v>
      </c>
      <c r="V2" s="7">
        <f t="shared" si="6"/>
        <v>68549.5304347826</v>
      </c>
      <c r="W2" s="7">
        <f t="shared" si="6"/>
        <v>68154.43227665705</v>
      </c>
      <c r="X2" s="7">
        <f t="shared" si="6"/>
        <v>67763.86246418337</v>
      </c>
      <c r="Y2" s="7">
        <f t="shared" si="6"/>
        <v>67377.7435897436</v>
      </c>
      <c r="Z2" s="7">
        <f t="shared" si="6"/>
        <v>66996</v>
      </c>
      <c r="AA2" s="7">
        <f t="shared" si="6"/>
        <v>66618.55774647888</v>
      </c>
      <c r="AB2" s="7">
        <f t="shared" si="6"/>
        <v>66245.34453781512</v>
      </c>
      <c r="AC2" s="7">
        <f aca="true" t="shared" si="7" ref="AC2:AH7">ABS($D2/($F2-0.5+AC$1))+$B$8*(AC$1+$F2-0.5&lt;0)</f>
        <v>65876.28969359331</v>
      </c>
      <c r="AD2" s="7">
        <f t="shared" si="7"/>
        <v>65511.324099722995</v>
      </c>
      <c r="AE2" s="7">
        <f t="shared" si="7"/>
        <v>65150.38016528926</v>
      </c>
      <c r="AF2" s="7">
        <f t="shared" si="7"/>
        <v>64793.39178082192</v>
      </c>
      <c r="AG2" s="7">
        <f t="shared" si="7"/>
        <v>64440.294277929155</v>
      </c>
      <c r="AH2" s="7">
        <f t="shared" si="7"/>
        <v>64091.0243902439</v>
      </c>
    </row>
    <row r="3" spans="1:34" ht="11.25">
      <c r="A3" s="9" t="s">
        <v>11</v>
      </c>
      <c r="B3" s="10">
        <f>SUM(B38:B53)</f>
        <v>9988843</v>
      </c>
      <c r="C3" s="10">
        <f>SUM(C38:C53)</f>
        <v>0</v>
      </c>
      <c r="D3" s="10">
        <f t="shared" si="0"/>
        <v>9988843</v>
      </c>
      <c r="E3" s="11">
        <f t="shared" si="1"/>
        <v>146.57772124824157</v>
      </c>
      <c r="F3" s="11">
        <f t="shared" si="2"/>
        <v>147</v>
      </c>
      <c r="G3" s="11">
        <f t="shared" si="3"/>
        <v>146.498</v>
      </c>
      <c r="H3" s="12">
        <f t="shared" si="4"/>
        <v>146</v>
      </c>
      <c r="I3" s="10">
        <f>I54</f>
        <v>64</v>
      </c>
      <c r="J3" s="10">
        <f>J54</f>
        <v>0</v>
      </c>
      <c r="K3" s="16">
        <f t="shared" si="5"/>
        <v>146</v>
      </c>
      <c r="L3" s="15"/>
      <c r="M3" s="7">
        <f t="shared" si="6"/>
        <v>73178.33699633699</v>
      </c>
      <c r="N3" s="7">
        <f t="shared" si="6"/>
        <v>72646.1309090909</v>
      </c>
      <c r="O3" s="7">
        <f t="shared" si="6"/>
        <v>72121.61010830326</v>
      </c>
      <c r="P3" s="7">
        <f t="shared" si="6"/>
        <v>71604.60931899642</v>
      </c>
      <c r="Q3" s="7">
        <f t="shared" si="6"/>
        <v>71094.96797153025</v>
      </c>
      <c r="R3" s="7">
        <f t="shared" si="6"/>
        <v>70592.53003533569</v>
      </c>
      <c r="S3" s="7">
        <f t="shared" si="6"/>
        <v>70097.14385964912</v>
      </c>
      <c r="T3" s="7">
        <f t="shared" si="6"/>
        <v>69608.66202090592</v>
      </c>
      <c r="U3" s="7">
        <f t="shared" si="6"/>
        <v>69126.94117647059</v>
      </c>
      <c r="V3" s="7">
        <f t="shared" si="6"/>
        <v>68651.84192439863</v>
      </c>
      <c r="W3" s="7">
        <f t="shared" si="6"/>
        <v>68183.22866894199</v>
      </c>
      <c r="X3" s="7">
        <f t="shared" si="6"/>
        <v>67720.96949152542</v>
      </c>
      <c r="Y3" s="7">
        <f t="shared" si="6"/>
        <v>67264.93602693603</v>
      </c>
      <c r="Z3" s="7">
        <f t="shared" si="6"/>
        <v>66815.0033444816</v>
      </c>
      <c r="AA3" s="7">
        <f t="shared" si="6"/>
        <v>66371.04983388704</v>
      </c>
      <c r="AB3" s="7">
        <f t="shared" si="6"/>
        <v>65932.95709570957</v>
      </c>
      <c r="AC3" s="7">
        <f t="shared" si="7"/>
        <v>65500.609836065574</v>
      </c>
      <c r="AD3" s="7">
        <f t="shared" si="7"/>
        <v>65073.89576547231</v>
      </c>
      <c r="AE3" s="7">
        <f t="shared" si="7"/>
        <v>64652.705501618126</v>
      </c>
      <c r="AF3" s="7">
        <f t="shared" si="7"/>
        <v>64236.93247588424</v>
      </c>
      <c r="AG3" s="7">
        <f t="shared" si="7"/>
        <v>63826.47284345048</v>
      </c>
      <c r="AH3" s="7">
        <f t="shared" si="7"/>
        <v>63421.22539682539</v>
      </c>
    </row>
    <row r="4" spans="1:34" ht="11.25">
      <c r="A4" s="9" t="s">
        <v>12</v>
      </c>
      <c r="B4" s="10">
        <f>B33</f>
        <v>2830210</v>
      </c>
      <c r="C4" s="10">
        <f>C33</f>
        <v>0</v>
      </c>
      <c r="D4" s="10">
        <f t="shared" si="0"/>
        <v>2830210</v>
      </c>
      <c r="E4" s="11">
        <f t="shared" si="1"/>
        <v>41.530909280883265</v>
      </c>
      <c r="F4" s="11">
        <f t="shared" si="2"/>
        <v>42</v>
      </c>
      <c r="G4" s="11">
        <f t="shared" si="3"/>
        <v>41.508</v>
      </c>
      <c r="H4" s="12">
        <f t="shared" si="4"/>
        <v>42</v>
      </c>
      <c r="I4" s="13">
        <f>I33</f>
        <v>45</v>
      </c>
      <c r="J4" s="13">
        <f>J33</f>
        <v>3</v>
      </c>
      <c r="K4" s="14">
        <f t="shared" si="5"/>
        <v>45</v>
      </c>
      <c r="L4" s="15"/>
      <c r="M4" s="7">
        <f t="shared" si="6"/>
        <v>89847.93650793651</v>
      </c>
      <c r="N4" s="7">
        <f t="shared" si="6"/>
        <v>87083.38461538461</v>
      </c>
      <c r="O4" s="7">
        <f t="shared" si="6"/>
        <v>84483.88059701493</v>
      </c>
      <c r="P4" s="7">
        <f t="shared" si="6"/>
        <v>82035.07246376811</v>
      </c>
      <c r="Q4" s="7">
        <f t="shared" si="6"/>
        <v>79724.22535211267</v>
      </c>
      <c r="R4" s="7">
        <f t="shared" si="6"/>
        <v>77540</v>
      </c>
      <c r="S4" s="7">
        <f t="shared" si="6"/>
        <v>75472.26666666666</v>
      </c>
      <c r="T4" s="7">
        <f t="shared" si="6"/>
        <v>73511.94805194806</v>
      </c>
      <c r="U4" s="7">
        <f t="shared" si="6"/>
        <v>71650.88607594937</v>
      </c>
      <c r="V4" s="7">
        <f t="shared" si="6"/>
        <v>69881.72839506173</v>
      </c>
      <c r="W4" s="7">
        <f t="shared" si="6"/>
        <v>68197.8313253012</v>
      </c>
      <c r="X4" s="7">
        <f t="shared" si="6"/>
        <v>66593.17647058824</v>
      </c>
      <c r="Y4" s="7">
        <f t="shared" si="6"/>
        <v>65062.29885057471</v>
      </c>
      <c r="Z4" s="7">
        <f t="shared" si="6"/>
        <v>63600.22471910113</v>
      </c>
      <c r="AA4" s="7">
        <f t="shared" si="6"/>
        <v>62202.41758241758</v>
      </c>
      <c r="AB4" s="7">
        <f t="shared" si="6"/>
        <v>60864.7311827957</v>
      </c>
      <c r="AC4" s="7">
        <f t="shared" si="7"/>
        <v>59583.36842105263</v>
      </c>
      <c r="AD4" s="7">
        <f t="shared" si="7"/>
        <v>58354.845360824744</v>
      </c>
      <c r="AE4" s="7">
        <f t="shared" si="7"/>
        <v>57175.9595959596</v>
      </c>
      <c r="AF4" s="7">
        <f t="shared" si="7"/>
        <v>56043.762376237624</v>
      </c>
      <c r="AG4" s="7">
        <f t="shared" si="7"/>
        <v>54955.53398058253</v>
      </c>
      <c r="AH4" s="7">
        <f t="shared" si="7"/>
        <v>53908.76190476191</v>
      </c>
    </row>
    <row r="5" spans="1:34" ht="11.25">
      <c r="A5" s="9" t="s">
        <v>13</v>
      </c>
      <c r="B5" s="10">
        <f>SUM(B59:B74)</f>
        <v>4641197</v>
      </c>
      <c r="C5" s="10">
        <f>SUM(C59:C74)</f>
        <v>0</v>
      </c>
      <c r="D5" s="10">
        <f t="shared" si="0"/>
        <v>4641197</v>
      </c>
      <c r="E5" s="11">
        <f t="shared" si="1"/>
        <v>68.10559342299955</v>
      </c>
      <c r="F5" s="11">
        <f t="shared" si="2"/>
        <v>68</v>
      </c>
      <c r="G5" s="11">
        <f t="shared" si="3"/>
        <v>68.068</v>
      </c>
      <c r="H5" s="12">
        <f t="shared" si="4"/>
        <v>68</v>
      </c>
      <c r="I5" s="10">
        <f>I75</f>
        <v>1</v>
      </c>
      <c r="J5" s="10">
        <f>J75</f>
        <v>0</v>
      </c>
      <c r="K5" s="16">
        <f t="shared" si="5"/>
        <v>68</v>
      </c>
      <c r="L5" s="15"/>
      <c r="M5" s="7">
        <f t="shared" si="6"/>
        <v>80716.4695652174</v>
      </c>
      <c r="N5" s="7">
        <f t="shared" si="6"/>
        <v>79336.70085470086</v>
      </c>
      <c r="O5" s="7">
        <f t="shared" si="6"/>
        <v>78003.31092436975</v>
      </c>
      <c r="P5" s="7">
        <f t="shared" si="6"/>
        <v>76714</v>
      </c>
      <c r="Q5" s="7">
        <f t="shared" si="6"/>
        <v>75466.61788617886</v>
      </c>
      <c r="R5" s="7">
        <f t="shared" si="6"/>
        <v>74259.152</v>
      </c>
      <c r="S5" s="7">
        <f t="shared" si="6"/>
        <v>73089.71653543306</v>
      </c>
      <c r="T5" s="7">
        <f t="shared" si="6"/>
        <v>71956.54263565892</v>
      </c>
      <c r="U5" s="7">
        <f t="shared" si="6"/>
        <v>70857.96946564886</v>
      </c>
      <c r="V5" s="7">
        <f t="shared" si="6"/>
        <v>69792.43609022556</v>
      </c>
      <c r="W5" s="7">
        <f t="shared" si="6"/>
        <v>68758.47407407407</v>
      </c>
      <c r="X5" s="7">
        <f t="shared" si="6"/>
        <v>67754.700729927</v>
      </c>
      <c r="Y5" s="7">
        <f t="shared" si="6"/>
        <v>66779.81294964028</v>
      </c>
      <c r="Z5" s="7">
        <f t="shared" si="6"/>
        <v>65832.58156028368</v>
      </c>
      <c r="AA5" s="7">
        <f t="shared" si="6"/>
        <v>64911.846153846156</v>
      </c>
      <c r="AB5" s="7">
        <f t="shared" si="6"/>
        <v>64016.510344827584</v>
      </c>
      <c r="AC5" s="7">
        <f t="shared" si="7"/>
        <v>63145.537414965984</v>
      </c>
      <c r="AD5" s="7">
        <f t="shared" si="7"/>
        <v>62297.94630872483</v>
      </c>
      <c r="AE5" s="7">
        <f t="shared" si="7"/>
        <v>61472.807947019865</v>
      </c>
      <c r="AF5" s="7">
        <f t="shared" si="7"/>
        <v>60669.24183006536</v>
      </c>
      <c r="AG5" s="7">
        <f t="shared" si="7"/>
        <v>59886.412903225806</v>
      </c>
      <c r="AH5" s="7">
        <f t="shared" si="7"/>
        <v>59123.52866242038</v>
      </c>
    </row>
    <row r="6" spans="1:34" ht="11.25">
      <c r="A6" s="9" t="s">
        <v>14</v>
      </c>
      <c r="B6" s="10">
        <f>SUM(B80:B95)</f>
        <v>6313023</v>
      </c>
      <c r="C6" s="10">
        <f>SUM(C80:C95)</f>
        <v>0</v>
      </c>
      <c r="D6" s="10">
        <f t="shared" si="0"/>
        <v>6313023</v>
      </c>
      <c r="E6" s="11">
        <f t="shared" si="1"/>
        <v>92.63820900255794</v>
      </c>
      <c r="F6" s="11">
        <f t="shared" si="2"/>
        <v>93</v>
      </c>
      <c r="G6" s="11">
        <f t="shared" si="3"/>
        <v>92.588</v>
      </c>
      <c r="H6" s="12">
        <f t="shared" si="4"/>
        <v>93</v>
      </c>
      <c r="I6" s="10">
        <f>I96</f>
        <v>0</v>
      </c>
      <c r="J6" s="10">
        <f>J96</f>
        <v>0</v>
      </c>
      <c r="K6" s="16">
        <f t="shared" si="5"/>
        <v>93</v>
      </c>
      <c r="L6" s="15"/>
      <c r="M6" s="7">
        <f t="shared" si="6"/>
        <v>76521.4909090909</v>
      </c>
      <c r="N6" s="7">
        <f t="shared" si="6"/>
        <v>75605.06586826347</v>
      </c>
      <c r="O6" s="7">
        <f t="shared" si="6"/>
        <v>74710.33136094674</v>
      </c>
      <c r="P6" s="7">
        <f t="shared" si="6"/>
        <v>73836.52631578948</v>
      </c>
      <c r="Q6" s="7">
        <f t="shared" si="6"/>
        <v>72982.92485549134</v>
      </c>
      <c r="R6" s="7">
        <f t="shared" si="6"/>
        <v>72148.83428571429</v>
      </c>
      <c r="S6" s="7">
        <f t="shared" si="6"/>
        <v>71333.59322033898</v>
      </c>
      <c r="T6" s="7">
        <f t="shared" si="6"/>
        <v>70536.56983240224</v>
      </c>
      <c r="U6" s="7">
        <f t="shared" si="6"/>
        <v>69757.16022099447</v>
      </c>
      <c r="V6" s="7">
        <f t="shared" si="6"/>
        <v>68994.7868852459</v>
      </c>
      <c r="W6" s="7">
        <f t="shared" si="6"/>
        <v>68248.8972972973</v>
      </c>
      <c r="X6" s="7">
        <f t="shared" si="6"/>
        <v>67518.96256684492</v>
      </c>
      <c r="Y6" s="7">
        <f t="shared" si="6"/>
        <v>66804.47619047618</v>
      </c>
      <c r="Z6" s="7">
        <f t="shared" si="6"/>
        <v>66104.95287958115</v>
      </c>
      <c r="AA6" s="7">
        <f t="shared" si="6"/>
        <v>65419.927461139894</v>
      </c>
      <c r="AB6" s="7">
        <f t="shared" si="6"/>
        <v>64748.95384615385</v>
      </c>
      <c r="AC6" s="7">
        <f t="shared" si="7"/>
        <v>64091.604060913705</v>
      </c>
      <c r="AD6" s="7">
        <f t="shared" si="7"/>
        <v>63447.46733668342</v>
      </c>
      <c r="AE6" s="7">
        <f t="shared" si="7"/>
        <v>62816.149253731346</v>
      </c>
      <c r="AF6" s="7">
        <f t="shared" si="7"/>
        <v>62197.270935960594</v>
      </c>
      <c r="AG6" s="7">
        <f t="shared" si="7"/>
        <v>61590.46829268293</v>
      </c>
      <c r="AH6" s="7">
        <f t="shared" si="7"/>
        <v>60995.391304347824</v>
      </c>
    </row>
    <row r="7" spans="1:34" ht="11.25">
      <c r="A7" s="9" t="s">
        <v>15</v>
      </c>
      <c r="B7" s="17">
        <f>SUM(B101:B116)</f>
        <v>5153884</v>
      </c>
      <c r="C7" s="17">
        <f>SUM(C101:C116)</f>
        <v>0</v>
      </c>
      <c r="D7" s="10">
        <f t="shared" si="0"/>
        <v>5153884</v>
      </c>
      <c r="E7" s="11">
        <f t="shared" si="1"/>
        <v>75.6288363224622</v>
      </c>
      <c r="F7" s="11">
        <f t="shared" si="2"/>
        <v>76</v>
      </c>
      <c r="G7" s="11">
        <f t="shared" si="3"/>
        <v>75.587</v>
      </c>
      <c r="H7" s="12">
        <f t="shared" si="4"/>
        <v>76</v>
      </c>
      <c r="I7" s="10">
        <f>I117</f>
        <v>16</v>
      </c>
      <c r="J7" s="10">
        <f>J117</f>
        <v>0</v>
      </c>
      <c r="K7" s="16">
        <f t="shared" si="5"/>
        <v>76</v>
      </c>
      <c r="L7" s="15"/>
      <c r="M7" s="7">
        <f t="shared" si="6"/>
        <v>78685.25190839695</v>
      </c>
      <c r="N7" s="7">
        <f t="shared" si="6"/>
        <v>77502.01503759398</v>
      </c>
      <c r="O7" s="7">
        <f t="shared" si="6"/>
        <v>76353.83703703704</v>
      </c>
      <c r="P7" s="7">
        <f t="shared" si="6"/>
        <v>75239.18248175182</v>
      </c>
      <c r="Q7" s="7">
        <f t="shared" si="6"/>
        <v>74156.60431654676</v>
      </c>
      <c r="R7" s="7">
        <f t="shared" si="6"/>
        <v>73104.73758865248</v>
      </c>
      <c r="S7" s="7">
        <f t="shared" si="6"/>
        <v>72082.29370629371</v>
      </c>
      <c r="T7" s="7">
        <f t="shared" si="6"/>
        <v>71088.05517241379</v>
      </c>
      <c r="U7" s="7">
        <f t="shared" si="6"/>
        <v>70120.87074829932</v>
      </c>
      <c r="V7" s="7">
        <f t="shared" si="6"/>
        <v>69179.65100671141</v>
      </c>
      <c r="W7" s="7">
        <f t="shared" si="6"/>
        <v>68263.36423841059</v>
      </c>
      <c r="X7" s="7">
        <f t="shared" si="6"/>
        <v>67371.03267973856</v>
      </c>
      <c r="Y7" s="7">
        <f t="shared" si="6"/>
        <v>66501.72903225807</v>
      </c>
      <c r="Z7" s="7">
        <f t="shared" si="6"/>
        <v>65654.57324840764</v>
      </c>
      <c r="AA7" s="7">
        <f t="shared" si="6"/>
        <v>64828.729559748426</v>
      </c>
      <c r="AB7" s="7">
        <f t="shared" si="6"/>
        <v>64023.40372670807</v>
      </c>
      <c r="AC7" s="7">
        <f t="shared" si="7"/>
        <v>63237.84049079755</v>
      </c>
      <c r="AD7" s="7">
        <f t="shared" si="7"/>
        <v>62471.32121212121</v>
      </c>
      <c r="AE7" s="7">
        <f t="shared" si="7"/>
        <v>61723.161676646705</v>
      </c>
      <c r="AF7" s="7">
        <f t="shared" si="7"/>
        <v>60992.7100591716</v>
      </c>
      <c r="AG7" s="7">
        <f t="shared" si="7"/>
        <v>60279.34502923977</v>
      </c>
      <c r="AH7" s="7">
        <f t="shared" si="7"/>
        <v>59582.473988439306</v>
      </c>
    </row>
    <row r="8" spans="1:34" s="24" customFormat="1" ht="11.25">
      <c r="A8" s="18" t="s">
        <v>16</v>
      </c>
      <c r="B8" s="19">
        <f>SUM(B2:B7)</f>
        <v>40751951</v>
      </c>
      <c r="C8" s="19">
        <f>SUM(C2:C7)</f>
        <v>0</v>
      </c>
      <c r="D8" s="19">
        <f>SUM(D2:D7)</f>
        <v>40751951</v>
      </c>
      <c r="E8" s="20">
        <v>598</v>
      </c>
      <c r="F8" s="21">
        <f aca="true" t="shared" si="8" ref="F8:K8">SUM(F2:F7)</f>
        <v>600</v>
      </c>
      <c r="G8" s="21">
        <f t="shared" si="8"/>
        <v>597.673</v>
      </c>
      <c r="H8" s="22">
        <f t="shared" si="8"/>
        <v>598</v>
      </c>
      <c r="I8" s="18">
        <f t="shared" si="8"/>
        <v>299</v>
      </c>
      <c r="J8" s="18">
        <f t="shared" si="8"/>
        <v>24</v>
      </c>
      <c r="K8" s="18">
        <f t="shared" si="8"/>
        <v>622</v>
      </c>
      <c r="L8" s="2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s="24" customFormat="1" ht="11.25">
      <c r="A9" s="25"/>
      <c r="B9" s="26"/>
      <c r="C9" s="26"/>
      <c r="D9" s="25"/>
      <c r="E9" s="27"/>
      <c r="F9" s="28"/>
      <c r="G9" s="27"/>
      <c r="H9" s="25"/>
      <c r="I9" s="25"/>
      <c r="J9" s="25"/>
      <c r="K9" s="25"/>
      <c r="M9" s="7">
        <f>SMALL(M2:AH7,6*11+F8-E8)+0.0001</f>
        <v>68183.22876894199</v>
      </c>
      <c r="N9" s="7">
        <f>IF(AND(M9&lt;=ROUND(D8/E8,0),M10&gt;=ROUND(D8/E8,0)),ROUND(D8/E8,0),IF(ROUND(D8/E8,0)&lt;M9,IF(ROUNDUP(M9,0)&lt;=ROUNDDOWN(M10,0),ROUNDUP(M9,0),IF(ROUNDUP(M9,1)&lt;=ROUNDDOWN(M10,1),ROUNDUP(M9,1),ROUNDUP(M9,2))),IF(ROUNDUP(M9,0)&lt;=ROUNDDOWN(M10,0),ROUNDDOWN(M10,0),IF(ROUNDUP(M9,1)&lt;=ROUNDDOWN(M10,1),ROUNDDOWN(M10,1),ROUNDDOWN(M10,2)))))</f>
        <v>68184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13" ht="11.25">
      <c r="A10" s="29"/>
      <c r="B10" s="29"/>
      <c r="C10" s="29"/>
      <c r="D10" s="30"/>
      <c r="E10" s="29"/>
      <c r="F10" s="31"/>
      <c r="G10" s="31"/>
      <c r="H10" s="31"/>
      <c r="I10" s="31"/>
      <c r="J10" s="31"/>
      <c r="K10" s="31"/>
      <c r="M10" s="7">
        <f>SMALL(M2:AH7,6*11+1+F8-E8)-0.0001</f>
        <v>68197.8312253012</v>
      </c>
    </row>
    <row r="11" spans="1:11" ht="11.25">
      <c r="A11" s="29"/>
      <c r="B11" s="29"/>
      <c r="C11" s="29"/>
      <c r="D11" s="30"/>
      <c r="E11" s="29"/>
      <c r="F11" s="31"/>
      <c r="G11" s="31"/>
      <c r="H11" s="31"/>
      <c r="I11" s="31"/>
      <c r="J11" s="31"/>
      <c r="K11" s="31"/>
    </row>
    <row r="12" spans="1:34" ht="24" customHeight="1">
      <c r="A12" s="62" t="s">
        <v>10</v>
      </c>
      <c r="B12" s="32" t="s">
        <v>1</v>
      </c>
      <c r="C12" s="33" t="s">
        <v>2</v>
      </c>
      <c r="D12" s="32" t="s">
        <v>3</v>
      </c>
      <c r="E12" s="3" t="s">
        <v>4</v>
      </c>
      <c r="F12" s="34" t="s">
        <v>5</v>
      </c>
      <c r="G12" s="3" t="str">
        <f>"Divisor "&amp;N29</f>
        <v>Divisor 68452</v>
      </c>
      <c r="H12" s="35" t="s">
        <v>6</v>
      </c>
      <c r="I12" s="32" t="s">
        <v>7</v>
      </c>
      <c r="J12" s="32" t="s">
        <v>8</v>
      </c>
      <c r="K12" s="32" t="s">
        <v>9</v>
      </c>
      <c r="M12" s="7">
        <v>-10</v>
      </c>
      <c r="N12" s="7">
        <v>-9</v>
      </c>
      <c r="O12" s="7">
        <v>-8</v>
      </c>
      <c r="P12" s="7">
        <v>-7</v>
      </c>
      <c r="Q12" s="7">
        <v>-6</v>
      </c>
      <c r="R12" s="7">
        <v>-5</v>
      </c>
      <c r="S12" s="7">
        <v>-4</v>
      </c>
      <c r="T12" s="7">
        <v>-3</v>
      </c>
      <c r="U12" s="7">
        <v>-2</v>
      </c>
      <c r="V12" s="7">
        <v>-1</v>
      </c>
      <c r="W12" s="7">
        <v>0</v>
      </c>
      <c r="X12" s="7">
        <v>1</v>
      </c>
      <c r="Y12" s="7">
        <v>2</v>
      </c>
      <c r="Z12" s="7">
        <v>3</v>
      </c>
      <c r="AA12" s="7">
        <v>4</v>
      </c>
      <c r="AB12" s="7">
        <v>5</v>
      </c>
      <c r="AC12" s="7">
        <v>6</v>
      </c>
      <c r="AD12" s="7">
        <v>7</v>
      </c>
      <c r="AE12" s="7">
        <v>8</v>
      </c>
      <c r="AF12" s="7">
        <v>9</v>
      </c>
      <c r="AG12" s="7">
        <v>10</v>
      </c>
      <c r="AH12" s="7">
        <v>11</v>
      </c>
    </row>
    <row r="13" spans="1:34" ht="12.75">
      <c r="A13" s="36" t="s">
        <v>17</v>
      </c>
      <c r="B13" s="37">
        <v>518366</v>
      </c>
      <c r="C13" s="38">
        <v>0</v>
      </c>
      <c r="D13" s="39">
        <f aca="true" t="shared" si="9" ref="D13:D27">B13+C13</f>
        <v>518366</v>
      </c>
      <c r="E13" s="40">
        <f aca="true" t="shared" si="10" ref="E13:E27">D13*E$28/D$28</f>
        <v>7.583837655015386</v>
      </c>
      <c r="F13" s="40">
        <f aca="true" t="shared" si="11" ref="F13:F27">ROUND(E13,0)</f>
        <v>8</v>
      </c>
      <c r="G13" s="40">
        <f aca="true" t="shared" si="12" ref="G13:G27">TRUNC(D13/N$29,3)</f>
        <v>7.572</v>
      </c>
      <c r="H13" s="12">
        <f aca="true" t="shared" si="13" ref="H13:H27">ROUND(G13,0)</f>
        <v>8</v>
      </c>
      <c r="I13" s="12">
        <v>9</v>
      </c>
      <c r="J13" s="12">
        <f aca="true" t="shared" si="14" ref="J13:J27">IF(I13&gt;H13,I13-H13,0)</f>
        <v>1</v>
      </c>
      <c r="K13" s="41">
        <f aca="true" t="shared" si="15" ref="K13:K27">H13+J13</f>
        <v>9</v>
      </c>
      <c r="M13" s="7">
        <f aca="true" t="shared" si="16" ref="M13:AB27">ABS($D13/($F13-0.5+M$12))+$B$28*(M$12+$F13-0.5&lt;0)</f>
        <v>12032140.4</v>
      </c>
      <c r="N13" s="7">
        <f t="shared" si="16"/>
        <v>12170371.333333334</v>
      </c>
      <c r="O13" s="7">
        <f t="shared" si="16"/>
        <v>12861526</v>
      </c>
      <c r="P13" s="7">
        <f t="shared" si="16"/>
        <v>1036732</v>
      </c>
      <c r="Q13" s="7">
        <f t="shared" si="16"/>
        <v>345577.3333333333</v>
      </c>
      <c r="R13" s="7">
        <f t="shared" si="16"/>
        <v>207346.4</v>
      </c>
      <c r="S13" s="7">
        <f t="shared" si="16"/>
        <v>148104.57142857142</v>
      </c>
      <c r="T13" s="7">
        <f t="shared" si="16"/>
        <v>115192.44444444444</v>
      </c>
      <c r="U13" s="7">
        <f t="shared" si="16"/>
        <v>94248.36363636363</v>
      </c>
      <c r="V13" s="7">
        <f t="shared" si="16"/>
        <v>79748.61538461539</v>
      </c>
      <c r="W13" s="7">
        <f t="shared" si="16"/>
        <v>69115.46666666666</v>
      </c>
      <c r="X13" s="7">
        <f t="shared" si="16"/>
        <v>60984.23529411765</v>
      </c>
      <c r="Y13" s="7">
        <f t="shared" si="16"/>
        <v>54564.84210526316</v>
      </c>
      <c r="Z13" s="7">
        <f t="shared" si="16"/>
        <v>49368.19047619047</v>
      </c>
      <c r="AA13" s="7">
        <f t="shared" si="16"/>
        <v>45075.30434782609</v>
      </c>
      <c r="AB13" s="7">
        <f t="shared" si="16"/>
        <v>41469.28</v>
      </c>
      <c r="AC13" s="7">
        <f aca="true" t="shared" si="17" ref="AC13:AH27">ABS($D13/($F13-0.5+AC$12))+$B$28*(AC$12+$F13-0.5&lt;0)</f>
        <v>38397.48148148148</v>
      </c>
      <c r="AD13" s="7">
        <f t="shared" si="17"/>
        <v>35749.379310344826</v>
      </c>
      <c r="AE13" s="7">
        <f t="shared" si="17"/>
        <v>33442.967741935485</v>
      </c>
      <c r="AF13" s="7">
        <f t="shared" si="17"/>
        <v>31416.121212121212</v>
      </c>
      <c r="AG13" s="7">
        <f t="shared" si="17"/>
        <v>29620.914285714287</v>
      </c>
      <c r="AH13" s="7">
        <f t="shared" si="17"/>
        <v>28019.783783783783</v>
      </c>
    </row>
    <row r="14" spans="1:34" ht="12.75">
      <c r="A14" s="36" t="s">
        <v>18</v>
      </c>
      <c r="B14" s="37">
        <v>287555</v>
      </c>
      <c r="C14" s="38">
        <v>0</v>
      </c>
      <c r="D14" s="39">
        <f t="shared" si="9"/>
        <v>287555</v>
      </c>
      <c r="E14" s="40">
        <f t="shared" si="10"/>
        <v>4.20700901850806</v>
      </c>
      <c r="F14" s="40">
        <f t="shared" si="11"/>
        <v>4</v>
      </c>
      <c r="G14" s="40">
        <f t="shared" si="12"/>
        <v>4.2</v>
      </c>
      <c r="H14" s="12">
        <f t="shared" si="13"/>
        <v>4</v>
      </c>
      <c r="I14" s="12">
        <v>6</v>
      </c>
      <c r="J14" s="12">
        <f t="shared" si="14"/>
        <v>2</v>
      </c>
      <c r="K14" s="41">
        <f t="shared" si="15"/>
        <v>6</v>
      </c>
      <c r="M14" s="7">
        <f t="shared" si="16"/>
        <v>11869033.23076923</v>
      </c>
      <c r="N14" s="7">
        <f t="shared" si="16"/>
        <v>11877076.727272727</v>
      </c>
      <c r="O14" s="7">
        <f t="shared" si="16"/>
        <v>11888695.111111112</v>
      </c>
      <c r="P14" s="7">
        <f t="shared" si="16"/>
        <v>11906952.57142857</v>
      </c>
      <c r="Q14" s="7">
        <f t="shared" si="16"/>
        <v>11939816</v>
      </c>
      <c r="R14" s="7">
        <f t="shared" si="16"/>
        <v>12016497.333333334</v>
      </c>
      <c r="S14" s="7">
        <f t="shared" si="16"/>
        <v>12399904</v>
      </c>
      <c r="T14" s="7">
        <f t="shared" si="16"/>
        <v>575110</v>
      </c>
      <c r="U14" s="7">
        <f t="shared" si="16"/>
        <v>191703.33333333334</v>
      </c>
      <c r="V14" s="7">
        <f t="shared" si="16"/>
        <v>115022</v>
      </c>
      <c r="W14" s="7">
        <f t="shared" si="16"/>
        <v>82158.57142857143</v>
      </c>
      <c r="X14" s="7">
        <f t="shared" si="16"/>
        <v>63901.11111111111</v>
      </c>
      <c r="Y14" s="7">
        <f t="shared" si="16"/>
        <v>52282.72727272727</v>
      </c>
      <c r="Z14" s="7">
        <f t="shared" si="16"/>
        <v>44239.230769230766</v>
      </c>
      <c r="AA14" s="7">
        <f t="shared" si="16"/>
        <v>38340.666666666664</v>
      </c>
      <c r="AB14" s="7">
        <f t="shared" si="16"/>
        <v>33830</v>
      </c>
      <c r="AC14" s="7">
        <f t="shared" si="17"/>
        <v>30268.947368421053</v>
      </c>
      <c r="AD14" s="7">
        <f t="shared" si="17"/>
        <v>27386.190476190477</v>
      </c>
      <c r="AE14" s="7">
        <f t="shared" si="17"/>
        <v>25004.782608695652</v>
      </c>
      <c r="AF14" s="7">
        <f t="shared" si="17"/>
        <v>23004.4</v>
      </c>
      <c r="AG14" s="7">
        <f t="shared" si="17"/>
        <v>21300.37037037037</v>
      </c>
      <c r="AH14" s="7">
        <f t="shared" si="17"/>
        <v>19831.379310344826</v>
      </c>
    </row>
    <row r="15" spans="1:34" ht="12.75">
      <c r="A15" s="36" t="s">
        <v>19</v>
      </c>
      <c r="B15" s="37">
        <v>246097</v>
      </c>
      <c r="C15" s="38">
        <v>0</v>
      </c>
      <c r="D15" s="39">
        <f t="shared" si="9"/>
        <v>246097</v>
      </c>
      <c r="E15" s="40">
        <f t="shared" si="10"/>
        <v>3.60046703562024</v>
      </c>
      <c r="F15" s="40">
        <f t="shared" si="11"/>
        <v>4</v>
      </c>
      <c r="G15" s="40">
        <f t="shared" si="12"/>
        <v>3.595</v>
      </c>
      <c r="H15" s="12">
        <f t="shared" si="13"/>
        <v>4</v>
      </c>
      <c r="I15" s="12">
        <v>3</v>
      </c>
      <c r="J15" s="12">
        <f t="shared" si="14"/>
        <v>0</v>
      </c>
      <c r="K15" s="41">
        <f t="shared" si="15"/>
        <v>4</v>
      </c>
      <c r="M15" s="7">
        <f t="shared" si="16"/>
        <v>11862655.076923076</v>
      </c>
      <c r="N15" s="7">
        <f t="shared" si="16"/>
        <v>11869538.909090908</v>
      </c>
      <c r="O15" s="7">
        <f t="shared" si="16"/>
        <v>11879482.222222222</v>
      </c>
      <c r="P15" s="7">
        <f t="shared" si="16"/>
        <v>11895107.42857143</v>
      </c>
      <c r="Q15" s="7">
        <f t="shared" si="16"/>
        <v>11923232.8</v>
      </c>
      <c r="R15" s="7">
        <f t="shared" si="16"/>
        <v>11988858.666666666</v>
      </c>
      <c r="S15" s="7">
        <f t="shared" si="16"/>
        <v>12316988</v>
      </c>
      <c r="T15" s="7">
        <f t="shared" si="16"/>
        <v>492194</v>
      </c>
      <c r="U15" s="7">
        <f t="shared" si="16"/>
        <v>164064.66666666666</v>
      </c>
      <c r="V15" s="7">
        <f t="shared" si="16"/>
        <v>98438.8</v>
      </c>
      <c r="W15" s="7">
        <f t="shared" si="16"/>
        <v>70313.42857142857</v>
      </c>
      <c r="X15" s="7">
        <f t="shared" si="16"/>
        <v>54688.22222222222</v>
      </c>
      <c r="Y15" s="7">
        <f t="shared" si="16"/>
        <v>44744.90909090909</v>
      </c>
      <c r="Z15" s="7">
        <f t="shared" si="16"/>
        <v>37861.07692307692</v>
      </c>
      <c r="AA15" s="7">
        <f t="shared" si="16"/>
        <v>32812.933333333334</v>
      </c>
      <c r="AB15" s="7">
        <f t="shared" si="16"/>
        <v>28952.58823529412</v>
      </c>
      <c r="AC15" s="7">
        <f t="shared" si="17"/>
        <v>25904.947368421053</v>
      </c>
      <c r="AD15" s="7">
        <f t="shared" si="17"/>
        <v>23437.809523809523</v>
      </c>
      <c r="AE15" s="7">
        <f t="shared" si="17"/>
        <v>21399.739130434784</v>
      </c>
      <c r="AF15" s="7">
        <f t="shared" si="17"/>
        <v>19687.76</v>
      </c>
      <c r="AG15" s="7">
        <f t="shared" si="17"/>
        <v>18229.40740740741</v>
      </c>
      <c r="AH15" s="7">
        <f t="shared" si="17"/>
        <v>16972.206896551725</v>
      </c>
    </row>
    <row r="16" spans="1:34" ht="12.75">
      <c r="A16" s="36" t="s">
        <v>20</v>
      </c>
      <c r="B16" s="37">
        <v>1471713</v>
      </c>
      <c r="C16" s="38">
        <v>0</v>
      </c>
      <c r="D16" s="39">
        <f t="shared" si="9"/>
        <v>1471713</v>
      </c>
      <c r="E16" s="40">
        <f t="shared" si="10"/>
        <v>21.53156739982109</v>
      </c>
      <c r="F16" s="40">
        <f t="shared" si="11"/>
        <v>22</v>
      </c>
      <c r="G16" s="40">
        <f t="shared" si="12"/>
        <v>21.499</v>
      </c>
      <c r="H16" s="12">
        <f t="shared" si="13"/>
        <v>21</v>
      </c>
      <c r="I16" s="12">
        <v>16</v>
      </c>
      <c r="J16" s="12">
        <f t="shared" si="14"/>
        <v>0</v>
      </c>
      <c r="K16" s="41">
        <f t="shared" si="15"/>
        <v>21</v>
      </c>
      <c r="M16" s="7">
        <f t="shared" si="16"/>
        <v>127975.04347826086</v>
      </c>
      <c r="N16" s="7">
        <f t="shared" si="16"/>
        <v>117737.04</v>
      </c>
      <c r="O16" s="7">
        <f t="shared" si="16"/>
        <v>109015.77777777778</v>
      </c>
      <c r="P16" s="7">
        <f t="shared" si="16"/>
        <v>101497.44827586207</v>
      </c>
      <c r="Q16" s="7">
        <f t="shared" si="16"/>
        <v>94949.2258064516</v>
      </c>
      <c r="R16" s="7">
        <f t="shared" si="16"/>
        <v>89194.72727272728</v>
      </c>
      <c r="S16" s="7">
        <f t="shared" si="16"/>
        <v>84097.88571428572</v>
      </c>
      <c r="T16" s="7">
        <f t="shared" si="16"/>
        <v>79552.05405405405</v>
      </c>
      <c r="U16" s="7">
        <f t="shared" si="16"/>
        <v>75472.46153846153</v>
      </c>
      <c r="V16" s="7">
        <f t="shared" si="16"/>
        <v>71790.87804878049</v>
      </c>
      <c r="W16" s="7">
        <f t="shared" si="16"/>
        <v>68451.76744186046</v>
      </c>
      <c r="X16" s="7">
        <f t="shared" si="16"/>
        <v>65409.46666666667</v>
      </c>
      <c r="Y16" s="7">
        <f t="shared" si="16"/>
        <v>62626.085106382976</v>
      </c>
      <c r="Z16" s="7">
        <f t="shared" si="16"/>
        <v>60069.91836734694</v>
      </c>
      <c r="AA16" s="7">
        <f t="shared" si="16"/>
        <v>57714.23529411765</v>
      </c>
      <c r="AB16" s="7">
        <f t="shared" si="16"/>
        <v>55536.339622641506</v>
      </c>
      <c r="AC16" s="7">
        <f t="shared" si="17"/>
        <v>53516.836363636365</v>
      </c>
      <c r="AD16" s="7">
        <f t="shared" si="17"/>
        <v>51639.05263157895</v>
      </c>
      <c r="AE16" s="7">
        <f t="shared" si="17"/>
        <v>49888.57627118644</v>
      </c>
      <c r="AF16" s="7">
        <f t="shared" si="17"/>
        <v>48252.88524590164</v>
      </c>
      <c r="AG16" s="7">
        <f t="shared" si="17"/>
        <v>46721.04761904762</v>
      </c>
      <c r="AH16" s="7">
        <f t="shared" si="17"/>
        <v>45283.47692307692</v>
      </c>
    </row>
    <row r="17" spans="1:34" ht="12.75">
      <c r="A17" s="36" t="s">
        <v>21</v>
      </c>
      <c r="B17" s="37">
        <v>80565</v>
      </c>
      <c r="C17" s="38">
        <v>0</v>
      </c>
      <c r="D17" s="39">
        <f t="shared" si="9"/>
        <v>80565</v>
      </c>
      <c r="E17" s="40">
        <f t="shared" si="10"/>
        <v>1.1786881868724308</v>
      </c>
      <c r="F17" s="40">
        <f t="shared" si="11"/>
        <v>1</v>
      </c>
      <c r="G17" s="40">
        <f t="shared" si="12"/>
        <v>1.176</v>
      </c>
      <c r="H17" s="12">
        <f t="shared" si="13"/>
        <v>1</v>
      </c>
      <c r="I17" s="12">
        <v>0</v>
      </c>
      <c r="J17" s="12">
        <f t="shared" si="14"/>
        <v>0</v>
      </c>
      <c r="K17" s="41">
        <f t="shared" si="15"/>
        <v>1</v>
      </c>
      <c r="M17" s="7">
        <f t="shared" si="16"/>
        <v>11833274.52631579</v>
      </c>
      <c r="N17" s="7">
        <f t="shared" si="16"/>
        <v>11834272.235294119</v>
      </c>
      <c r="O17" s="7">
        <f t="shared" si="16"/>
        <v>11835536</v>
      </c>
      <c r="P17" s="7">
        <f t="shared" si="16"/>
        <v>11837188.615384616</v>
      </c>
      <c r="Q17" s="7">
        <f t="shared" si="16"/>
        <v>11839442.181818182</v>
      </c>
      <c r="R17" s="7">
        <f t="shared" si="16"/>
        <v>11842697.333333334</v>
      </c>
      <c r="S17" s="7">
        <f t="shared" si="16"/>
        <v>11847812.57142857</v>
      </c>
      <c r="T17" s="7">
        <f t="shared" si="16"/>
        <v>11857020</v>
      </c>
      <c r="U17" s="7">
        <f t="shared" si="16"/>
        <v>11878504</v>
      </c>
      <c r="V17" s="7">
        <f t="shared" si="16"/>
        <v>11985924</v>
      </c>
      <c r="W17" s="7">
        <f t="shared" si="16"/>
        <v>161130</v>
      </c>
      <c r="X17" s="7">
        <f t="shared" si="16"/>
        <v>53710</v>
      </c>
      <c r="Y17" s="7">
        <f t="shared" si="16"/>
        <v>32226</v>
      </c>
      <c r="Z17" s="7">
        <f t="shared" si="16"/>
        <v>23018.571428571428</v>
      </c>
      <c r="AA17" s="7">
        <f t="shared" si="16"/>
        <v>17903.333333333332</v>
      </c>
      <c r="AB17" s="7">
        <f t="shared" si="16"/>
        <v>14648.181818181818</v>
      </c>
      <c r="AC17" s="7">
        <f t="shared" si="17"/>
        <v>12394.615384615385</v>
      </c>
      <c r="AD17" s="7">
        <f t="shared" si="17"/>
        <v>10742</v>
      </c>
      <c r="AE17" s="7">
        <f t="shared" si="17"/>
        <v>9478.235294117647</v>
      </c>
      <c r="AF17" s="7">
        <f t="shared" si="17"/>
        <v>8480.526315789473</v>
      </c>
      <c r="AG17" s="7">
        <f t="shared" si="17"/>
        <v>7672.857142857143</v>
      </c>
      <c r="AH17" s="7">
        <f t="shared" si="17"/>
        <v>7005.652173913043</v>
      </c>
    </row>
    <row r="18" spans="1:34" ht="12.75">
      <c r="A18" s="36" t="s">
        <v>22</v>
      </c>
      <c r="B18" s="37">
        <v>327431</v>
      </c>
      <c r="C18" s="38">
        <v>0</v>
      </c>
      <c r="D18" s="39">
        <f t="shared" si="9"/>
        <v>327431</v>
      </c>
      <c r="E18" s="40">
        <f t="shared" si="10"/>
        <v>4.790405904745571</v>
      </c>
      <c r="F18" s="40">
        <f t="shared" si="11"/>
        <v>5</v>
      </c>
      <c r="G18" s="40">
        <f t="shared" si="12"/>
        <v>4.783</v>
      </c>
      <c r="H18" s="12">
        <f t="shared" si="13"/>
        <v>5</v>
      </c>
      <c r="I18" s="12">
        <v>1</v>
      </c>
      <c r="J18" s="12">
        <f t="shared" si="14"/>
        <v>0</v>
      </c>
      <c r="K18" s="41">
        <f t="shared" si="15"/>
        <v>5</v>
      </c>
      <c r="M18" s="7">
        <f t="shared" si="16"/>
        <v>11884326.909090908</v>
      </c>
      <c r="N18" s="7">
        <f t="shared" si="16"/>
        <v>11897556.444444444</v>
      </c>
      <c r="O18" s="7">
        <f t="shared" si="16"/>
        <v>11918345.714285715</v>
      </c>
      <c r="P18" s="7">
        <f t="shared" si="16"/>
        <v>11955766.4</v>
      </c>
      <c r="Q18" s="7">
        <f t="shared" si="16"/>
        <v>12043081.333333334</v>
      </c>
      <c r="R18" s="7">
        <f t="shared" si="16"/>
        <v>12479656</v>
      </c>
      <c r="S18" s="7">
        <f t="shared" si="16"/>
        <v>654862</v>
      </c>
      <c r="T18" s="7">
        <f t="shared" si="16"/>
        <v>218287.33333333334</v>
      </c>
      <c r="U18" s="7">
        <f t="shared" si="16"/>
        <v>130972.4</v>
      </c>
      <c r="V18" s="7">
        <f t="shared" si="16"/>
        <v>93551.71428571429</v>
      </c>
      <c r="W18" s="7">
        <f t="shared" si="16"/>
        <v>72762.44444444444</v>
      </c>
      <c r="X18" s="7">
        <f t="shared" si="16"/>
        <v>59532.90909090909</v>
      </c>
      <c r="Y18" s="7">
        <f t="shared" si="16"/>
        <v>50374</v>
      </c>
      <c r="Z18" s="7">
        <f t="shared" si="16"/>
        <v>43657.46666666667</v>
      </c>
      <c r="AA18" s="7">
        <f t="shared" si="16"/>
        <v>38521.294117647056</v>
      </c>
      <c r="AB18" s="7">
        <f t="shared" si="16"/>
        <v>34466.42105263158</v>
      </c>
      <c r="AC18" s="7">
        <f t="shared" si="17"/>
        <v>31183.904761904763</v>
      </c>
      <c r="AD18" s="7">
        <f t="shared" si="17"/>
        <v>28472.260869565216</v>
      </c>
      <c r="AE18" s="7">
        <f t="shared" si="17"/>
        <v>26194.48</v>
      </c>
      <c r="AF18" s="7">
        <f t="shared" si="17"/>
        <v>24254.14814814815</v>
      </c>
      <c r="AG18" s="7">
        <f t="shared" si="17"/>
        <v>22581.44827586207</v>
      </c>
      <c r="AH18" s="7">
        <f t="shared" si="17"/>
        <v>21124.58064516129</v>
      </c>
    </row>
    <row r="19" spans="1:34" ht="12.75">
      <c r="A19" s="36" t="s">
        <v>23</v>
      </c>
      <c r="B19" s="37">
        <v>362402</v>
      </c>
      <c r="C19" s="38">
        <v>0</v>
      </c>
      <c r="D19" s="39">
        <f t="shared" si="9"/>
        <v>362402</v>
      </c>
      <c r="E19" s="40">
        <f t="shared" si="10"/>
        <v>5.302041287146313</v>
      </c>
      <c r="F19" s="40">
        <f t="shared" si="11"/>
        <v>5</v>
      </c>
      <c r="G19" s="40">
        <f t="shared" si="12"/>
        <v>5.294</v>
      </c>
      <c r="H19" s="12">
        <f t="shared" si="13"/>
        <v>5</v>
      </c>
      <c r="I19" s="12">
        <v>4</v>
      </c>
      <c r="J19" s="12">
        <f t="shared" si="14"/>
        <v>0</v>
      </c>
      <c r="K19" s="41">
        <f t="shared" si="15"/>
        <v>5</v>
      </c>
      <c r="M19" s="7">
        <f t="shared" si="16"/>
        <v>11890685.272727273</v>
      </c>
      <c r="N19" s="7">
        <f t="shared" si="16"/>
        <v>11905327.777777778</v>
      </c>
      <c r="O19" s="7">
        <f t="shared" si="16"/>
        <v>11928337.42857143</v>
      </c>
      <c r="P19" s="7">
        <f t="shared" si="16"/>
        <v>11969754.8</v>
      </c>
      <c r="Q19" s="7">
        <f t="shared" si="16"/>
        <v>12066395.333333334</v>
      </c>
      <c r="R19" s="7">
        <f t="shared" si="16"/>
        <v>12549598</v>
      </c>
      <c r="S19" s="7">
        <f t="shared" si="16"/>
        <v>724804</v>
      </c>
      <c r="T19" s="7">
        <f t="shared" si="16"/>
        <v>241601.33333333334</v>
      </c>
      <c r="U19" s="7">
        <f t="shared" si="16"/>
        <v>144960.8</v>
      </c>
      <c r="V19" s="7">
        <f t="shared" si="16"/>
        <v>103543.42857142857</v>
      </c>
      <c r="W19" s="7">
        <f t="shared" si="16"/>
        <v>80533.77777777778</v>
      </c>
      <c r="X19" s="7">
        <f t="shared" si="16"/>
        <v>65891.27272727272</v>
      </c>
      <c r="Y19" s="7">
        <f t="shared" si="16"/>
        <v>55754.153846153844</v>
      </c>
      <c r="Z19" s="7">
        <f t="shared" si="16"/>
        <v>48320.26666666667</v>
      </c>
      <c r="AA19" s="7">
        <f t="shared" si="16"/>
        <v>42635.529411764706</v>
      </c>
      <c r="AB19" s="7">
        <f t="shared" si="16"/>
        <v>38147.57894736842</v>
      </c>
      <c r="AC19" s="7">
        <f t="shared" si="17"/>
        <v>34514.47619047619</v>
      </c>
      <c r="AD19" s="7">
        <f t="shared" si="17"/>
        <v>31513.217391304348</v>
      </c>
      <c r="AE19" s="7">
        <f t="shared" si="17"/>
        <v>28992.16</v>
      </c>
      <c r="AF19" s="7">
        <f t="shared" si="17"/>
        <v>26844.59259259259</v>
      </c>
      <c r="AG19" s="7">
        <f t="shared" si="17"/>
        <v>24993.241379310344</v>
      </c>
      <c r="AH19" s="7">
        <f t="shared" si="17"/>
        <v>23380.774193548386</v>
      </c>
    </row>
    <row r="20" spans="1:34" ht="12.75">
      <c r="A20" s="36" t="s">
        <v>24</v>
      </c>
      <c r="B20" s="37">
        <v>393114</v>
      </c>
      <c r="C20" s="38">
        <v>0</v>
      </c>
      <c r="D20" s="39">
        <f t="shared" si="9"/>
        <v>393114</v>
      </c>
      <c r="E20" s="40">
        <f t="shared" si="10"/>
        <v>5.751366324013763</v>
      </c>
      <c r="F20" s="40">
        <f t="shared" si="11"/>
        <v>6</v>
      </c>
      <c r="G20" s="40">
        <f t="shared" si="12"/>
        <v>5.742</v>
      </c>
      <c r="H20" s="12">
        <f t="shared" si="13"/>
        <v>6</v>
      </c>
      <c r="I20" s="12">
        <v>5</v>
      </c>
      <c r="J20" s="12">
        <f t="shared" si="14"/>
        <v>0</v>
      </c>
      <c r="K20" s="41">
        <f t="shared" si="15"/>
        <v>6</v>
      </c>
      <c r="M20" s="7">
        <f t="shared" si="16"/>
        <v>11912152.666666666</v>
      </c>
      <c r="N20" s="7">
        <f t="shared" si="16"/>
        <v>11937112.285714285</v>
      </c>
      <c r="O20" s="7">
        <f t="shared" si="16"/>
        <v>11982039.6</v>
      </c>
      <c r="P20" s="7">
        <f t="shared" si="16"/>
        <v>12086870</v>
      </c>
      <c r="Q20" s="7">
        <f t="shared" si="16"/>
        <v>12611022</v>
      </c>
      <c r="R20" s="7">
        <f t="shared" si="16"/>
        <v>786228</v>
      </c>
      <c r="S20" s="7">
        <f t="shared" si="16"/>
        <v>262076</v>
      </c>
      <c r="T20" s="7">
        <f t="shared" si="16"/>
        <v>157245.6</v>
      </c>
      <c r="U20" s="7">
        <f t="shared" si="16"/>
        <v>112318.28571428571</v>
      </c>
      <c r="V20" s="7">
        <f t="shared" si="16"/>
        <v>87358.66666666667</v>
      </c>
      <c r="W20" s="7">
        <f t="shared" si="16"/>
        <v>71475.27272727272</v>
      </c>
      <c r="X20" s="7">
        <f t="shared" si="16"/>
        <v>60479.07692307692</v>
      </c>
      <c r="Y20" s="7">
        <f t="shared" si="16"/>
        <v>52415.2</v>
      </c>
      <c r="Z20" s="7">
        <f t="shared" si="16"/>
        <v>46248.705882352944</v>
      </c>
      <c r="AA20" s="7">
        <f t="shared" si="16"/>
        <v>41380.42105263158</v>
      </c>
      <c r="AB20" s="7">
        <f t="shared" si="16"/>
        <v>37439.42857142857</v>
      </c>
      <c r="AC20" s="7">
        <f t="shared" si="17"/>
        <v>34183.82608695652</v>
      </c>
      <c r="AD20" s="7">
        <f t="shared" si="17"/>
        <v>31449.12</v>
      </c>
      <c r="AE20" s="7">
        <f t="shared" si="17"/>
        <v>29119.555555555555</v>
      </c>
      <c r="AF20" s="7">
        <f t="shared" si="17"/>
        <v>27111.310344827587</v>
      </c>
      <c r="AG20" s="7">
        <f t="shared" si="17"/>
        <v>25362.1935483871</v>
      </c>
      <c r="AH20" s="7">
        <f t="shared" si="17"/>
        <v>23825.090909090908</v>
      </c>
    </row>
    <row r="21" spans="1:34" ht="12.75">
      <c r="A21" s="36" t="s">
        <v>25</v>
      </c>
      <c r="B21" s="37">
        <v>3110374</v>
      </c>
      <c r="C21" s="38">
        <v>0</v>
      </c>
      <c r="D21" s="39">
        <f t="shared" si="9"/>
        <v>3110374</v>
      </c>
      <c r="E21" s="40">
        <f t="shared" si="10"/>
        <v>45.505630119222374</v>
      </c>
      <c r="F21" s="40">
        <f t="shared" si="11"/>
        <v>46</v>
      </c>
      <c r="G21" s="40">
        <f t="shared" si="12"/>
        <v>45.438</v>
      </c>
      <c r="H21" s="12">
        <f t="shared" si="13"/>
        <v>45</v>
      </c>
      <c r="I21" s="12">
        <v>37</v>
      </c>
      <c r="J21" s="12">
        <f t="shared" si="14"/>
        <v>0</v>
      </c>
      <c r="K21" s="41">
        <f t="shared" si="15"/>
        <v>45</v>
      </c>
      <c r="M21" s="7">
        <f t="shared" si="16"/>
        <v>87616.1690140845</v>
      </c>
      <c r="N21" s="7">
        <f t="shared" si="16"/>
        <v>85215.72602739726</v>
      </c>
      <c r="O21" s="7">
        <f t="shared" si="16"/>
        <v>82943.30666666667</v>
      </c>
      <c r="P21" s="7">
        <f t="shared" si="16"/>
        <v>80788.93506493507</v>
      </c>
      <c r="Q21" s="7">
        <f t="shared" si="16"/>
        <v>78743.64556962025</v>
      </c>
      <c r="R21" s="7">
        <f t="shared" si="16"/>
        <v>76799.35802469136</v>
      </c>
      <c r="S21" s="7">
        <f t="shared" si="16"/>
        <v>74948.77108433735</v>
      </c>
      <c r="T21" s="7">
        <f t="shared" si="16"/>
        <v>73185.27058823529</v>
      </c>
      <c r="U21" s="7">
        <f t="shared" si="16"/>
        <v>71502.85057471265</v>
      </c>
      <c r="V21" s="7">
        <f t="shared" si="16"/>
        <v>69896.04494382022</v>
      </c>
      <c r="W21" s="7">
        <f t="shared" si="16"/>
        <v>68359.86813186813</v>
      </c>
      <c r="X21" s="7">
        <f t="shared" si="16"/>
        <v>66889.76344086022</v>
      </c>
      <c r="Y21" s="7">
        <f t="shared" si="16"/>
        <v>65481.55789473684</v>
      </c>
      <c r="Z21" s="7">
        <f t="shared" si="16"/>
        <v>64131.42268041237</v>
      </c>
      <c r="AA21" s="7">
        <f t="shared" si="16"/>
        <v>62835.83838383838</v>
      </c>
      <c r="AB21" s="7">
        <f t="shared" si="16"/>
        <v>61591.56435643564</v>
      </c>
      <c r="AC21" s="7">
        <f t="shared" si="17"/>
        <v>60395.611650485436</v>
      </c>
      <c r="AD21" s="7">
        <f t="shared" si="17"/>
        <v>59245.219047619044</v>
      </c>
      <c r="AE21" s="7">
        <f t="shared" si="17"/>
        <v>58137.831775700935</v>
      </c>
      <c r="AF21" s="7">
        <f t="shared" si="17"/>
        <v>57071.08256880734</v>
      </c>
      <c r="AG21" s="7">
        <f t="shared" si="17"/>
        <v>56042.77477477478</v>
      </c>
      <c r="AH21" s="7">
        <f t="shared" si="17"/>
        <v>55050.86725663717</v>
      </c>
    </row>
    <row r="22" spans="1:34" ht="12.75">
      <c r="A22" s="36" t="s">
        <v>26</v>
      </c>
      <c r="B22" s="37">
        <v>800848</v>
      </c>
      <c r="C22" s="38">
        <v>0</v>
      </c>
      <c r="D22" s="39">
        <f t="shared" si="9"/>
        <v>800848</v>
      </c>
      <c r="E22" s="40">
        <f t="shared" si="10"/>
        <v>11.716627283316733</v>
      </c>
      <c r="F22" s="40">
        <f t="shared" si="11"/>
        <v>12</v>
      </c>
      <c r="G22" s="40">
        <f t="shared" si="12"/>
        <v>11.699</v>
      </c>
      <c r="H22" s="12">
        <f t="shared" si="13"/>
        <v>12</v>
      </c>
      <c r="I22" s="12">
        <v>16</v>
      </c>
      <c r="J22" s="12">
        <f t="shared" si="14"/>
        <v>4</v>
      </c>
      <c r="K22" s="41">
        <f t="shared" si="15"/>
        <v>16</v>
      </c>
      <c r="M22" s="7">
        <f t="shared" si="16"/>
        <v>533898.6666666666</v>
      </c>
      <c r="N22" s="7">
        <f t="shared" si="16"/>
        <v>320339.2</v>
      </c>
      <c r="O22" s="7">
        <f t="shared" si="16"/>
        <v>228813.7142857143</v>
      </c>
      <c r="P22" s="7">
        <f t="shared" si="16"/>
        <v>177966.22222222222</v>
      </c>
      <c r="Q22" s="7">
        <f t="shared" si="16"/>
        <v>145608.72727272726</v>
      </c>
      <c r="R22" s="7">
        <f t="shared" si="16"/>
        <v>123207.38461538461</v>
      </c>
      <c r="S22" s="7">
        <f t="shared" si="16"/>
        <v>106779.73333333334</v>
      </c>
      <c r="T22" s="7">
        <f t="shared" si="16"/>
        <v>94217.41176470589</v>
      </c>
      <c r="U22" s="7">
        <f t="shared" si="16"/>
        <v>84299.78947368421</v>
      </c>
      <c r="V22" s="7">
        <f t="shared" si="16"/>
        <v>76271.23809523809</v>
      </c>
      <c r="W22" s="7">
        <f t="shared" si="16"/>
        <v>69638.95652173914</v>
      </c>
      <c r="X22" s="7">
        <f t="shared" si="16"/>
        <v>64067.84</v>
      </c>
      <c r="Y22" s="7">
        <f t="shared" si="16"/>
        <v>59322.07407407407</v>
      </c>
      <c r="Z22" s="7">
        <f t="shared" si="16"/>
        <v>55230.89655172414</v>
      </c>
      <c r="AA22" s="7">
        <f t="shared" si="16"/>
        <v>51667.6129032258</v>
      </c>
      <c r="AB22" s="7">
        <f t="shared" si="16"/>
        <v>48536.242424242424</v>
      </c>
      <c r="AC22" s="7">
        <f t="shared" si="17"/>
        <v>45762.74285714285</v>
      </c>
      <c r="AD22" s="7">
        <f t="shared" si="17"/>
        <v>43289.08108108108</v>
      </c>
      <c r="AE22" s="7">
        <f t="shared" si="17"/>
        <v>41069.1282051282</v>
      </c>
      <c r="AF22" s="7">
        <f t="shared" si="17"/>
        <v>39065.756097560974</v>
      </c>
      <c r="AG22" s="7">
        <f t="shared" si="17"/>
        <v>37248.74418604651</v>
      </c>
      <c r="AH22" s="7">
        <f t="shared" si="17"/>
        <v>35593.24444444444</v>
      </c>
    </row>
    <row r="23" spans="1:34" ht="12.75">
      <c r="A23" s="36" t="s">
        <v>27</v>
      </c>
      <c r="B23" s="37">
        <v>1022706</v>
      </c>
      <c r="C23" s="38">
        <v>0</v>
      </c>
      <c r="D23" s="39">
        <f t="shared" si="9"/>
        <v>1022706</v>
      </c>
      <c r="E23" s="40">
        <f t="shared" si="10"/>
        <v>14.962471058692438</v>
      </c>
      <c r="F23" s="40">
        <f t="shared" si="11"/>
        <v>15</v>
      </c>
      <c r="G23" s="40">
        <f t="shared" si="12"/>
        <v>14.94</v>
      </c>
      <c r="H23" s="12">
        <f t="shared" si="13"/>
        <v>15</v>
      </c>
      <c r="I23" s="12">
        <v>15</v>
      </c>
      <c r="J23" s="12">
        <f t="shared" si="14"/>
        <v>0</v>
      </c>
      <c r="K23" s="41">
        <f t="shared" si="15"/>
        <v>15</v>
      </c>
      <c r="M23" s="7">
        <f t="shared" si="16"/>
        <v>227268</v>
      </c>
      <c r="N23" s="7">
        <f t="shared" si="16"/>
        <v>185946.54545454544</v>
      </c>
      <c r="O23" s="7">
        <f t="shared" si="16"/>
        <v>157339.38461538462</v>
      </c>
      <c r="P23" s="7">
        <f t="shared" si="16"/>
        <v>136360.8</v>
      </c>
      <c r="Q23" s="7">
        <f t="shared" si="16"/>
        <v>120318.35294117648</v>
      </c>
      <c r="R23" s="7">
        <f t="shared" si="16"/>
        <v>107653.26315789473</v>
      </c>
      <c r="S23" s="7">
        <f t="shared" si="16"/>
        <v>97400.57142857143</v>
      </c>
      <c r="T23" s="7">
        <f t="shared" si="16"/>
        <v>88930.95652173914</v>
      </c>
      <c r="U23" s="7">
        <f t="shared" si="16"/>
        <v>81816.48</v>
      </c>
      <c r="V23" s="7">
        <f t="shared" si="16"/>
        <v>75756</v>
      </c>
      <c r="W23" s="7">
        <f t="shared" si="16"/>
        <v>70531.44827586207</v>
      </c>
      <c r="X23" s="7">
        <f t="shared" si="16"/>
        <v>65981.03225806452</v>
      </c>
      <c r="Y23" s="7">
        <f t="shared" si="16"/>
        <v>61982.181818181816</v>
      </c>
      <c r="Z23" s="7">
        <f t="shared" si="16"/>
        <v>58440.34285714286</v>
      </c>
      <c r="AA23" s="7">
        <f t="shared" si="16"/>
        <v>55281.40540540541</v>
      </c>
      <c r="AB23" s="7">
        <f t="shared" si="16"/>
        <v>52446.46153846154</v>
      </c>
      <c r="AC23" s="7">
        <f t="shared" si="17"/>
        <v>49888.09756097561</v>
      </c>
      <c r="AD23" s="7">
        <f t="shared" si="17"/>
        <v>47567.72093023256</v>
      </c>
      <c r="AE23" s="7">
        <f t="shared" si="17"/>
        <v>45453.6</v>
      </c>
      <c r="AF23" s="7">
        <f t="shared" si="17"/>
        <v>43519.40425531915</v>
      </c>
      <c r="AG23" s="7">
        <f t="shared" si="17"/>
        <v>41743.102040816324</v>
      </c>
      <c r="AH23" s="7">
        <f t="shared" si="17"/>
        <v>40106.117647058825</v>
      </c>
    </row>
    <row r="24" spans="1:34" ht="12.75">
      <c r="A24" s="36" t="s">
        <v>28</v>
      </c>
      <c r="B24" s="37">
        <v>383785</v>
      </c>
      <c r="C24" s="38">
        <v>0</v>
      </c>
      <c r="D24" s="39">
        <f t="shared" si="9"/>
        <v>383785</v>
      </c>
      <c r="E24" s="40">
        <f t="shared" si="10"/>
        <v>5.614880479101792</v>
      </c>
      <c r="F24" s="40">
        <f t="shared" si="11"/>
        <v>6</v>
      </c>
      <c r="G24" s="40">
        <f t="shared" si="12"/>
        <v>5.606</v>
      </c>
      <c r="H24" s="12">
        <f t="shared" si="13"/>
        <v>6</v>
      </c>
      <c r="I24" s="12">
        <v>7</v>
      </c>
      <c r="J24" s="12">
        <f t="shared" si="14"/>
        <v>1</v>
      </c>
      <c r="K24" s="41">
        <f t="shared" si="15"/>
        <v>7</v>
      </c>
      <c r="M24" s="7">
        <f t="shared" si="16"/>
        <v>11910079.555555556</v>
      </c>
      <c r="N24" s="7">
        <f t="shared" si="16"/>
        <v>11934446.857142856</v>
      </c>
      <c r="O24" s="7">
        <f t="shared" si="16"/>
        <v>11978308</v>
      </c>
      <c r="P24" s="7">
        <f t="shared" si="16"/>
        <v>12080650.666666666</v>
      </c>
      <c r="Q24" s="7">
        <f t="shared" si="16"/>
        <v>12592364</v>
      </c>
      <c r="R24" s="7">
        <f t="shared" si="16"/>
        <v>767570</v>
      </c>
      <c r="S24" s="7">
        <f t="shared" si="16"/>
        <v>255856.66666666666</v>
      </c>
      <c r="T24" s="7">
        <f t="shared" si="16"/>
        <v>153514</v>
      </c>
      <c r="U24" s="7">
        <f t="shared" si="16"/>
        <v>109652.85714285714</v>
      </c>
      <c r="V24" s="7">
        <f t="shared" si="16"/>
        <v>85285.55555555556</v>
      </c>
      <c r="W24" s="7">
        <f t="shared" si="16"/>
        <v>69779.09090909091</v>
      </c>
      <c r="X24" s="7">
        <f t="shared" si="16"/>
        <v>59043.846153846156</v>
      </c>
      <c r="Y24" s="7">
        <f t="shared" si="16"/>
        <v>51171.333333333336</v>
      </c>
      <c r="Z24" s="7">
        <f t="shared" si="16"/>
        <v>45151.17647058824</v>
      </c>
      <c r="AA24" s="7">
        <f t="shared" si="16"/>
        <v>40398.42105263158</v>
      </c>
      <c r="AB24" s="7">
        <f t="shared" si="16"/>
        <v>36550.95238095238</v>
      </c>
      <c r="AC24" s="7">
        <f t="shared" si="17"/>
        <v>33372.608695652176</v>
      </c>
      <c r="AD24" s="7">
        <f t="shared" si="17"/>
        <v>30702.8</v>
      </c>
      <c r="AE24" s="7">
        <f t="shared" si="17"/>
        <v>28428.51851851852</v>
      </c>
      <c r="AF24" s="7">
        <f t="shared" si="17"/>
        <v>26467.931034482757</v>
      </c>
      <c r="AG24" s="7">
        <f t="shared" si="17"/>
        <v>24760.322580645163</v>
      </c>
      <c r="AH24" s="7">
        <f t="shared" si="17"/>
        <v>23259.696969696968</v>
      </c>
    </row>
    <row r="25" spans="1:34" ht="12.75">
      <c r="A25" s="36" t="s">
        <v>29</v>
      </c>
      <c r="B25" s="37">
        <v>767331</v>
      </c>
      <c r="C25" s="38">
        <v>0</v>
      </c>
      <c r="D25" s="39">
        <f t="shared" si="9"/>
        <v>767331</v>
      </c>
      <c r="E25" s="40">
        <f t="shared" si="10"/>
        <v>11.226264322236819</v>
      </c>
      <c r="F25" s="40">
        <f t="shared" si="11"/>
        <v>11</v>
      </c>
      <c r="G25" s="40">
        <f t="shared" si="12"/>
        <v>11.209</v>
      </c>
      <c r="H25" s="12">
        <f t="shared" si="13"/>
        <v>11</v>
      </c>
      <c r="I25" s="12">
        <v>13</v>
      </c>
      <c r="J25" s="12">
        <f t="shared" si="14"/>
        <v>2</v>
      </c>
      <c r="K25" s="41">
        <f t="shared" si="15"/>
        <v>13</v>
      </c>
      <c r="M25" s="7">
        <f t="shared" si="16"/>
        <v>1534662</v>
      </c>
      <c r="N25" s="7">
        <f t="shared" si="16"/>
        <v>511554</v>
      </c>
      <c r="O25" s="7">
        <f t="shared" si="16"/>
        <v>306932.4</v>
      </c>
      <c r="P25" s="7">
        <f t="shared" si="16"/>
        <v>219237.42857142858</v>
      </c>
      <c r="Q25" s="7">
        <f t="shared" si="16"/>
        <v>170518</v>
      </c>
      <c r="R25" s="7">
        <f t="shared" si="16"/>
        <v>139514.72727272726</v>
      </c>
      <c r="S25" s="7">
        <f t="shared" si="16"/>
        <v>118050.92307692308</v>
      </c>
      <c r="T25" s="7">
        <f t="shared" si="16"/>
        <v>102310.8</v>
      </c>
      <c r="U25" s="7">
        <f t="shared" si="16"/>
        <v>90274.23529411765</v>
      </c>
      <c r="V25" s="7">
        <f t="shared" si="16"/>
        <v>80771.68421052632</v>
      </c>
      <c r="W25" s="7">
        <f t="shared" si="16"/>
        <v>73079.14285714286</v>
      </c>
      <c r="X25" s="7">
        <f t="shared" si="16"/>
        <v>66724.43478260869</v>
      </c>
      <c r="Y25" s="7">
        <f t="shared" si="16"/>
        <v>61386.48</v>
      </c>
      <c r="Z25" s="7">
        <f t="shared" si="16"/>
        <v>56839.333333333336</v>
      </c>
      <c r="AA25" s="7">
        <f t="shared" si="16"/>
        <v>52919.379310344826</v>
      </c>
      <c r="AB25" s="7">
        <f t="shared" si="16"/>
        <v>49505.22580645161</v>
      </c>
      <c r="AC25" s="7">
        <f t="shared" si="17"/>
        <v>46504.90909090909</v>
      </c>
      <c r="AD25" s="7">
        <f t="shared" si="17"/>
        <v>43847.485714285714</v>
      </c>
      <c r="AE25" s="7">
        <f t="shared" si="17"/>
        <v>41477.35135135135</v>
      </c>
      <c r="AF25" s="7">
        <f t="shared" si="17"/>
        <v>39350.307692307695</v>
      </c>
      <c r="AG25" s="7">
        <f t="shared" si="17"/>
        <v>37430.78048780488</v>
      </c>
      <c r="AH25" s="7">
        <f t="shared" si="17"/>
        <v>35689.813953488374</v>
      </c>
    </row>
    <row r="26" spans="1:34" ht="12.75">
      <c r="A26" s="36" t="s">
        <v>30</v>
      </c>
      <c r="B26" s="42">
        <v>1873224</v>
      </c>
      <c r="C26" s="38">
        <v>0</v>
      </c>
      <c r="D26" s="39">
        <f t="shared" si="9"/>
        <v>1873224</v>
      </c>
      <c r="E26" s="40">
        <f t="shared" si="10"/>
        <v>27.405784151504033</v>
      </c>
      <c r="F26" s="40">
        <f t="shared" si="11"/>
        <v>27</v>
      </c>
      <c r="G26" s="40">
        <f t="shared" si="12"/>
        <v>27.365</v>
      </c>
      <c r="H26" s="12">
        <f t="shared" si="13"/>
        <v>27</v>
      </c>
      <c r="I26" s="12">
        <v>37</v>
      </c>
      <c r="J26" s="12">
        <f t="shared" si="14"/>
        <v>10</v>
      </c>
      <c r="K26" s="41">
        <f t="shared" si="15"/>
        <v>37</v>
      </c>
      <c r="M26" s="7">
        <f t="shared" si="16"/>
        <v>113528.72727272728</v>
      </c>
      <c r="N26" s="7">
        <f t="shared" si="16"/>
        <v>107041.37142857142</v>
      </c>
      <c r="O26" s="7">
        <f t="shared" si="16"/>
        <v>101255.35135135135</v>
      </c>
      <c r="P26" s="7">
        <f t="shared" si="16"/>
        <v>96062.76923076923</v>
      </c>
      <c r="Q26" s="7">
        <f t="shared" si="16"/>
        <v>91376.78048780488</v>
      </c>
      <c r="R26" s="7">
        <f t="shared" si="16"/>
        <v>87126.69767441861</v>
      </c>
      <c r="S26" s="7">
        <f t="shared" si="16"/>
        <v>83254.4</v>
      </c>
      <c r="T26" s="7">
        <f t="shared" si="16"/>
        <v>79711.65957446808</v>
      </c>
      <c r="U26" s="7">
        <f t="shared" si="16"/>
        <v>76458.12244897959</v>
      </c>
      <c r="V26" s="7">
        <f t="shared" si="16"/>
        <v>73459.76470588235</v>
      </c>
      <c r="W26" s="7">
        <f t="shared" si="16"/>
        <v>70687.69811320755</v>
      </c>
      <c r="X26" s="7">
        <f t="shared" si="16"/>
        <v>68117.23636363636</v>
      </c>
      <c r="Y26" s="7">
        <f t="shared" si="16"/>
        <v>65727.15789473684</v>
      </c>
      <c r="Z26" s="7">
        <f t="shared" si="16"/>
        <v>63499.1186440678</v>
      </c>
      <c r="AA26" s="7">
        <f t="shared" si="16"/>
        <v>61417.18032786885</v>
      </c>
      <c r="AB26" s="7">
        <f t="shared" si="16"/>
        <v>59467.42857142857</v>
      </c>
      <c r="AC26" s="7">
        <f t="shared" si="17"/>
        <v>57637.661538461536</v>
      </c>
      <c r="AD26" s="7">
        <f t="shared" si="17"/>
        <v>55917.13432835821</v>
      </c>
      <c r="AE26" s="7">
        <f t="shared" si="17"/>
        <v>54296.34782608696</v>
      </c>
      <c r="AF26" s="7">
        <f t="shared" si="17"/>
        <v>52766.873239436616</v>
      </c>
      <c r="AG26" s="7">
        <f t="shared" si="17"/>
        <v>51321.20547945205</v>
      </c>
      <c r="AH26" s="7">
        <f t="shared" si="17"/>
        <v>49952.64</v>
      </c>
    </row>
    <row r="27" spans="1:34" ht="12.75">
      <c r="A27" s="36" t="s">
        <v>31</v>
      </c>
      <c r="B27" s="42">
        <v>179283</v>
      </c>
      <c r="C27" s="38">
        <v>0</v>
      </c>
      <c r="D27" s="39">
        <f t="shared" si="9"/>
        <v>179283</v>
      </c>
      <c r="E27" s="40">
        <f t="shared" si="10"/>
        <v>2.6229597741829584</v>
      </c>
      <c r="F27" s="40">
        <f t="shared" si="11"/>
        <v>3</v>
      </c>
      <c r="G27" s="40">
        <f t="shared" si="12"/>
        <v>2.619</v>
      </c>
      <c r="H27" s="12">
        <f t="shared" si="13"/>
        <v>3</v>
      </c>
      <c r="I27" s="12">
        <v>4</v>
      </c>
      <c r="J27" s="12">
        <f t="shared" si="14"/>
        <v>1</v>
      </c>
      <c r="K27" s="41">
        <f t="shared" si="15"/>
        <v>4</v>
      </c>
      <c r="M27" s="7">
        <f t="shared" si="16"/>
        <v>11848698.4</v>
      </c>
      <c r="N27" s="7">
        <f t="shared" si="16"/>
        <v>11852376</v>
      </c>
      <c r="O27" s="7">
        <f t="shared" si="16"/>
        <v>11857390.909090908</v>
      </c>
      <c r="P27" s="7">
        <f t="shared" si="16"/>
        <v>11864634.666666666</v>
      </c>
      <c r="Q27" s="7">
        <f t="shared" si="16"/>
        <v>11876017.714285715</v>
      </c>
      <c r="R27" s="7">
        <f t="shared" si="16"/>
        <v>11896507.2</v>
      </c>
      <c r="S27" s="7">
        <f t="shared" si="16"/>
        <v>11944316</v>
      </c>
      <c r="T27" s="7">
        <f t="shared" si="16"/>
        <v>12183360</v>
      </c>
      <c r="U27" s="7">
        <f t="shared" si="16"/>
        <v>358566</v>
      </c>
      <c r="V27" s="7">
        <f t="shared" si="16"/>
        <v>119522</v>
      </c>
      <c r="W27" s="7">
        <f t="shared" si="16"/>
        <v>71713.2</v>
      </c>
      <c r="X27" s="7">
        <f t="shared" si="16"/>
        <v>51223.71428571428</v>
      </c>
      <c r="Y27" s="7">
        <f t="shared" si="16"/>
        <v>39840.666666666664</v>
      </c>
      <c r="Z27" s="7">
        <f t="shared" si="16"/>
        <v>32596.909090909092</v>
      </c>
      <c r="AA27" s="7">
        <f t="shared" si="16"/>
        <v>27582</v>
      </c>
      <c r="AB27" s="7">
        <f t="shared" si="16"/>
        <v>23904.4</v>
      </c>
      <c r="AC27" s="7">
        <f t="shared" si="17"/>
        <v>21092.117647058825</v>
      </c>
      <c r="AD27" s="7">
        <f t="shared" si="17"/>
        <v>18871.894736842107</v>
      </c>
      <c r="AE27" s="7">
        <f t="shared" si="17"/>
        <v>17074.571428571428</v>
      </c>
      <c r="AF27" s="7">
        <f t="shared" si="17"/>
        <v>15589.826086956522</v>
      </c>
      <c r="AG27" s="7">
        <f t="shared" si="17"/>
        <v>14342.64</v>
      </c>
      <c r="AH27" s="7">
        <f t="shared" si="17"/>
        <v>13280.222222222223</v>
      </c>
    </row>
    <row r="28" spans="1:11" ht="12.75">
      <c r="A28" s="43" t="s">
        <v>16</v>
      </c>
      <c r="B28" s="44">
        <f>SUM(B13:B27)</f>
        <v>11824794</v>
      </c>
      <c r="C28" s="45">
        <f>SUM(C13:C27)</f>
        <v>0</v>
      </c>
      <c r="D28" s="46">
        <f>SUM(D13:D27)</f>
        <v>11824794</v>
      </c>
      <c r="E28" s="47">
        <f>H2</f>
        <v>173</v>
      </c>
      <c r="F28" s="47">
        <f aca="true" t="shared" si="18" ref="F28:K28">SUM(F13:F27)</f>
        <v>175</v>
      </c>
      <c r="G28" s="47">
        <f t="shared" si="18"/>
        <v>172.73700000000002</v>
      </c>
      <c r="H28" s="43">
        <f t="shared" si="18"/>
        <v>173</v>
      </c>
      <c r="I28" s="43">
        <f t="shared" si="18"/>
        <v>173</v>
      </c>
      <c r="J28" s="43">
        <f t="shared" si="18"/>
        <v>21</v>
      </c>
      <c r="K28" s="43">
        <f t="shared" si="18"/>
        <v>194</v>
      </c>
    </row>
    <row r="29" spans="13:14" ht="12.75">
      <c r="M29" s="7">
        <f>SMALL(M13:AH27,15*11+F28-E28)+0.0001</f>
        <v>68451.76754186046</v>
      </c>
      <c r="N29" s="7">
        <f>IF(AND(M29&lt;=ROUND(D28/E28,0),M30&gt;=ROUND(D28/E28,0)),ROUND(D28/E28,0),IF(ROUND(D28/E28,0)&lt;M29,IF(ROUNDUP(M29,0)&lt;=ROUNDDOWN(M30,0),ROUNDUP(M29,0),IF(ROUNDUP(M29,1)&lt;=ROUNDDOWN(M30,1),ROUNDUP(M29,1),ROUNDUP(M29,2))),IF(ROUNDUP(M29,0)&lt;=ROUNDDOWN(M30,0),ROUNDDOWN(M30,0),IF(ROUNDUP(M29,1)&lt;=ROUNDDOWN(M30,1),ROUNDDOWN(M30,1),ROUNDDOWN(M30,2)))))</f>
        <v>68452</v>
      </c>
    </row>
    <row r="30" ht="12.75">
      <c r="M30" s="7">
        <f>SMALL(M13:AH27,15*11+1+F28-E28)-0.0001</f>
        <v>69115.46656666666</v>
      </c>
    </row>
    <row r="31" spans="1:11" ht="11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</row>
    <row r="32" spans="1:11" ht="24" customHeight="1">
      <c r="A32" s="62" t="s">
        <v>12</v>
      </c>
      <c r="B32" s="32" t="s">
        <v>1</v>
      </c>
      <c r="C32" s="33" t="s">
        <v>2</v>
      </c>
      <c r="D32" s="32" t="s">
        <v>3</v>
      </c>
      <c r="E32" s="3" t="s">
        <v>4</v>
      </c>
      <c r="F32" s="48" t="str">
        <f>G1</f>
        <v>Divisor 68184</v>
      </c>
      <c r="G32" s="48" t="str">
        <f>G1</f>
        <v>Divisor 68184</v>
      </c>
      <c r="H32" s="35" t="s">
        <v>6</v>
      </c>
      <c r="I32" s="32" t="s">
        <v>7</v>
      </c>
      <c r="J32" s="32" t="s">
        <v>8</v>
      </c>
      <c r="K32" s="32" t="s">
        <v>9</v>
      </c>
    </row>
    <row r="33" spans="1:11" ht="12.75">
      <c r="A33" s="43" t="s">
        <v>32</v>
      </c>
      <c r="B33" s="49">
        <v>2830210</v>
      </c>
      <c r="C33" s="50">
        <v>0</v>
      </c>
      <c r="D33" s="49">
        <f>B33+C33</f>
        <v>2830210</v>
      </c>
      <c r="E33" s="51">
        <f>E4</f>
        <v>41.530909280883265</v>
      </c>
      <c r="F33" s="51">
        <f>G4</f>
        <v>41.508</v>
      </c>
      <c r="G33" s="51">
        <f>G4</f>
        <v>41.508</v>
      </c>
      <c r="H33" s="52">
        <f>H4</f>
        <v>42</v>
      </c>
      <c r="I33" s="53">
        <v>45</v>
      </c>
      <c r="J33" s="53">
        <f>IF(I33&gt;H33,I33-H33,0)</f>
        <v>3</v>
      </c>
      <c r="K33" s="43">
        <f>H33+J33</f>
        <v>45</v>
      </c>
    </row>
    <row r="34" spans="1:11" ht="11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1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</row>
    <row r="36" spans="1:11" ht="11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34" ht="24" customHeight="1">
      <c r="A37" s="62" t="s">
        <v>11</v>
      </c>
      <c r="B37" s="32" t="s">
        <v>1</v>
      </c>
      <c r="C37" s="33" t="s">
        <v>2</v>
      </c>
      <c r="D37" s="32" t="s">
        <v>3</v>
      </c>
      <c r="E37" s="3" t="s">
        <v>4</v>
      </c>
      <c r="F37" s="34" t="s">
        <v>5</v>
      </c>
      <c r="G37" s="3" t="str">
        <f>"Divisor "&amp;N55</f>
        <v>Divisor 68054</v>
      </c>
      <c r="H37" s="35" t="s">
        <v>6</v>
      </c>
      <c r="I37" s="32" t="s">
        <v>7</v>
      </c>
      <c r="J37" s="32" t="s">
        <v>8</v>
      </c>
      <c r="K37" s="32" t="s">
        <v>9</v>
      </c>
      <c r="M37" s="7">
        <v>-10</v>
      </c>
      <c r="N37" s="7">
        <v>-9</v>
      </c>
      <c r="O37" s="7">
        <v>-8</v>
      </c>
      <c r="P37" s="7">
        <v>-7</v>
      </c>
      <c r="Q37" s="7">
        <v>-6</v>
      </c>
      <c r="R37" s="7">
        <v>-5</v>
      </c>
      <c r="S37" s="7">
        <v>-4</v>
      </c>
      <c r="T37" s="7">
        <v>-3</v>
      </c>
      <c r="U37" s="7">
        <v>-2</v>
      </c>
      <c r="V37" s="7">
        <v>-1</v>
      </c>
      <c r="W37" s="7">
        <v>0</v>
      </c>
      <c r="X37" s="7">
        <v>1</v>
      </c>
      <c r="Y37" s="7">
        <v>2</v>
      </c>
      <c r="Z37" s="7">
        <v>3</v>
      </c>
      <c r="AA37" s="7">
        <v>4</v>
      </c>
      <c r="AB37" s="7">
        <v>5</v>
      </c>
      <c r="AC37" s="7">
        <v>6</v>
      </c>
      <c r="AD37" s="7">
        <v>7</v>
      </c>
      <c r="AE37" s="7">
        <v>8</v>
      </c>
      <c r="AF37" s="7">
        <v>9</v>
      </c>
      <c r="AG37" s="7">
        <v>10</v>
      </c>
      <c r="AH37" s="7">
        <v>11</v>
      </c>
    </row>
    <row r="38" spans="1:34" ht="12.75">
      <c r="A38" s="36" t="s">
        <v>17</v>
      </c>
      <c r="B38" s="54">
        <v>430614</v>
      </c>
      <c r="C38" s="38">
        <v>0</v>
      </c>
      <c r="D38" s="39">
        <f aca="true" t="shared" si="19" ref="D38:D53">B38+C38</f>
        <v>430614</v>
      </c>
      <c r="E38" s="40">
        <f aca="true" t="shared" si="20" ref="E38:E53">D38*E$54/D$54</f>
        <v>6.293986600850569</v>
      </c>
      <c r="F38" s="40">
        <f aca="true" t="shared" si="21" ref="F38:F53">ROUND(E38,0)</f>
        <v>6</v>
      </c>
      <c r="G38" s="40">
        <f aca="true" t="shared" si="22" ref="G38:G53">TRUNC(D38/N$55,3)</f>
        <v>6.327</v>
      </c>
      <c r="H38" s="12">
        <f aca="true" t="shared" si="23" ref="H38:H53">ROUND(G38,0)</f>
        <v>6</v>
      </c>
      <c r="I38" s="12">
        <v>2</v>
      </c>
      <c r="J38" s="12">
        <f aca="true" t="shared" si="24" ref="J38:J53">IF(I38&gt;H38,I38-H38,0)</f>
        <v>0</v>
      </c>
      <c r="K38" s="41">
        <f aca="true" t="shared" si="25" ref="K38:K53">H38+J38</f>
        <v>6</v>
      </c>
      <c r="M38" s="7">
        <f aca="true" t="shared" si="26" ref="M38:AB53">ABS($D38/($F38-0.5+M$37))+$B$54*(M$37+$F38-0.5&lt;0)</f>
        <v>10084535</v>
      </c>
      <c r="N38" s="7">
        <f t="shared" si="26"/>
        <v>10111875.57142857</v>
      </c>
      <c r="O38" s="7">
        <f t="shared" si="26"/>
        <v>10161088.6</v>
      </c>
      <c r="P38" s="7">
        <f t="shared" si="26"/>
        <v>10275919</v>
      </c>
      <c r="Q38" s="7">
        <f t="shared" si="26"/>
        <v>10850071</v>
      </c>
      <c r="R38" s="7">
        <f t="shared" si="26"/>
        <v>861228</v>
      </c>
      <c r="S38" s="7">
        <f t="shared" si="26"/>
        <v>287076</v>
      </c>
      <c r="T38" s="7">
        <f t="shared" si="26"/>
        <v>172245.6</v>
      </c>
      <c r="U38" s="7">
        <f t="shared" si="26"/>
        <v>123032.57142857143</v>
      </c>
      <c r="V38" s="7">
        <f t="shared" si="26"/>
        <v>95692</v>
      </c>
      <c r="W38" s="7">
        <f t="shared" si="26"/>
        <v>78293.45454545454</v>
      </c>
      <c r="X38" s="7">
        <f t="shared" si="26"/>
        <v>66248.30769230769</v>
      </c>
      <c r="Y38" s="7">
        <f t="shared" si="26"/>
        <v>57415.2</v>
      </c>
      <c r="Z38" s="7">
        <f t="shared" si="26"/>
        <v>50660.470588235294</v>
      </c>
      <c r="AA38" s="7">
        <f t="shared" si="26"/>
        <v>45327.78947368421</v>
      </c>
      <c r="AB38" s="7">
        <f t="shared" si="26"/>
        <v>41010.857142857145</v>
      </c>
      <c r="AC38" s="7">
        <f aca="true" t="shared" si="27" ref="AC38:AH52">ABS($D38/($F38-0.5+AC$37))+$B$54*(AC$37+$F38-0.5&lt;0)</f>
        <v>37444.69565217391</v>
      </c>
      <c r="AD38" s="7">
        <f t="shared" si="27"/>
        <v>34449.12</v>
      </c>
      <c r="AE38" s="7">
        <f t="shared" si="27"/>
        <v>31897.333333333332</v>
      </c>
      <c r="AF38" s="7">
        <f t="shared" si="27"/>
        <v>29697.51724137931</v>
      </c>
      <c r="AG38" s="7">
        <f t="shared" si="27"/>
        <v>27781.548387096773</v>
      </c>
      <c r="AH38" s="7">
        <f t="shared" si="27"/>
        <v>26097.81818181818</v>
      </c>
    </row>
    <row r="39" spans="1:34" ht="12.75">
      <c r="A39" s="36" t="s">
        <v>18</v>
      </c>
      <c r="B39" s="54">
        <v>143613</v>
      </c>
      <c r="C39" s="38">
        <v>0</v>
      </c>
      <c r="D39" s="39">
        <f t="shared" si="19"/>
        <v>143613</v>
      </c>
      <c r="E39" s="40">
        <f t="shared" si="20"/>
        <v>2.09909175667292</v>
      </c>
      <c r="F39" s="40">
        <f t="shared" si="21"/>
        <v>2</v>
      </c>
      <c r="G39" s="40">
        <f t="shared" si="22"/>
        <v>2.11</v>
      </c>
      <c r="H39" s="12">
        <f t="shared" si="23"/>
        <v>2</v>
      </c>
      <c r="I39" s="12">
        <v>0</v>
      </c>
      <c r="J39" s="12">
        <f t="shared" si="24"/>
        <v>0</v>
      </c>
      <c r="K39" s="41">
        <f t="shared" si="25"/>
        <v>2</v>
      </c>
      <c r="M39" s="7">
        <f t="shared" si="26"/>
        <v>10005738.647058824</v>
      </c>
      <c r="N39" s="7">
        <f t="shared" si="26"/>
        <v>10007991.4</v>
      </c>
      <c r="O39" s="7">
        <f t="shared" si="26"/>
        <v>10010937.307692308</v>
      </c>
      <c r="P39" s="7">
        <f t="shared" si="26"/>
        <v>10014954.454545455</v>
      </c>
      <c r="Q39" s="7">
        <f t="shared" si="26"/>
        <v>10020757</v>
      </c>
      <c r="R39" s="7">
        <f t="shared" si="26"/>
        <v>10029875.285714285</v>
      </c>
      <c r="S39" s="7">
        <f t="shared" si="26"/>
        <v>10046288.2</v>
      </c>
      <c r="T39" s="7">
        <f t="shared" si="26"/>
        <v>10084585</v>
      </c>
      <c r="U39" s="7">
        <f t="shared" si="26"/>
        <v>10276069</v>
      </c>
      <c r="V39" s="7">
        <f t="shared" si="26"/>
        <v>287226</v>
      </c>
      <c r="W39" s="7">
        <f t="shared" si="26"/>
        <v>95742</v>
      </c>
      <c r="X39" s="7">
        <f t="shared" si="26"/>
        <v>57445.2</v>
      </c>
      <c r="Y39" s="7">
        <f t="shared" si="26"/>
        <v>41032.28571428572</v>
      </c>
      <c r="Z39" s="7">
        <f t="shared" si="26"/>
        <v>31914</v>
      </c>
      <c r="AA39" s="7">
        <f t="shared" si="26"/>
        <v>26111.454545454544</v>
      </c>
      <c r="AB39" s="7">
        <f t="shared" si="26"/>
        <v>22094.30769230769</v>
      </c>
      <c r="AC39" s="7">
        <f t="shared" si="27"/>
        <v>19148.4</v>
      </c>
      <c r="AD39" s="7">
        <f t="shared" si="27"/>
        <v>16895.647058823528</v>
      </c>
      <c r="AE39" s="7">
        <f t="shared" si="27"/>
        <v>15117.157894736842</v>
      </c>
      <c r="AF39" s="7">
        <f t="shared" si="27"/>
        <v>13677.42857142857</v>
      </c>
      <c r="AG39" s="7">
        <f t="shared" si="27"/>
        <v>12488.08695652174</v>
      </c>
      <c r="AH39" s="7">
        <f t="shared" si="27"/>
        <v>11489.04</v>
      </c>
    </row>
    <row r="40" spans="1:34" ht="12.75">
      <c r="A40" s="36" t="s">
        <v>19</v>
      </c>
      <c r="B40" s="54">
        <v>242329</v>
      </c>
      <c r="C40" s="38">
        <v>0</v>
      </c>
      <c r="D40" s="39">
        <f t="shared" si="19"/>
        <v>242329</v>
      </c>
      <c r="E40" s="40">
        <f t="shared" si="20"/>
        <v>3.5419551593713106</v>
      </c>
      <c r="F40" s="40">
        <f t="shared" si="21"/>
        <v>4</v>
      </c>
      <c r="G40" s="40">
        <f t="shared" si="22"/>
        <v>3.56</v>
      </c>
      <c r="H40" s="12">
        <f t="shared" si="23"/>
        <v>4</v>
      </c>
      <c r="I40" s="12">
        <v>3</v>
      </c>
      <c r="J40" s="12">
        <f t="shared" si="24"/>
        <v>0</v>
      </c>
      <c r="K40" s="41">
        <f t="shared" si="25"/>
        <v>4</v>
      </c>
      <c r="M40" s="7">
        <f t="shared" si="26"/>
        <v>10026124.384615384</v>
      </c>
      <c r="N40" s="7">
        <f t="shared" si="26"/>
        <v>10032902.818181818</v>
      </c>
      <c r="O40" s="7">
        <f t="shared" si="26"/>
        <v>10042693.888888888</v>
      </c>
      <c r="P40" s="7">
        <f t="shared" si="26"/>
        <v>10058079.857142856</v>
      </c>
      <c r="Q40" s="7">
        <f t="shared" si="26"/>
        <v>10085774.6</v>
      </c>
      <c r="R40" s="7">
        <f t="shared" si="26"/>
        <v>10150395.666666666</v>
      </c>
      <c r="S40" s="7">
        <f t="shared" si="26"/>
        <v>10473501</v>
      </c>
      <c r="T40" s="7">
        <f t="shared" si="26"/>
        <v>484658</v>
      </c>
      <c r="U40" s="7">
        <f t="shared" si="26"/>
        <v>161552.66666666666</v>
      </c>
      <c r="V40" s="7">
        <f t="shared" si="26"/>
        <v>96931.6</v>
      </c>
      <c r="W40" s="7">
        <f t="shared" si="26"/>
        <v>69236.85714285714</v>
      </c>
      <c r="X40" s="7">
        <f t="shared" si="26"/>
        <v>53850.88888888889</v>
      </c>
      <c r="Y40" s="7">
        <f t="shared" si="26"/>
        <v>44059.818181818184</v>
      </c>
      <c r="Z40" s="7">
        <f t="shared" si="26"/>
        <v>37281.38461538462</v>
      </c>
      <c r="AA40" s="7">
        <f t="shared" si="26"/>
        <v>32310.533333333333</v>
      </c>
      <c r="AB40" s="7">
        <f t="shared" si="26"/>
        <v>28509.29411764706</v>
      </c>
      <c r="AC40" s="7">
        <f t="shared" si="27"/>
        <v>25508.315789473683</v>
      </c>
      <c r="AD40" s="7">
        <f t="shared" si="27"/>
        <v>23078.95238095238</v>
      </c>
      <c r="AE40" s="7">
        <f t="shared" si="27"/>
        <v>21072.08695652174</v>
      </c>
      <c r="AF40" s="7">
        <f t="shared" si="27"/>
        <v>19386.32</v>
      </c>
      <c r="AG40" s="7">
        <f t="shared" si="27"/>
        <v>17950.296296296296</v>
      </c>
      <c r="AH40" s="7">
        <f t="shared" si="27"/>
        <v>16712.344827586207</v>
      </c>
    </row>
    <row r="41" spans="1:34" ht="12.75">
      <c r="A41" s="36" t="s">
        <v>20</v>
      </c>
      <c r="B41" s="54">
        <v>1297981</v>
      </c>
      <c r="C41" s="38">
        <v>0</v>
      </c>
      <c r="D41" s="39">
        <f t="shared" si="19"/>
        <v>1297981</v>
      </c>
      <c r="E41" s="40">
        <f t="shared" si="20"/>
        <v>18.97168931376737</v>
      </c>
      <c r="F41" s="40">
        <f t="shared" si="21"/>
        <v>19</v>
      </c>
      <c r="G41" s="40">
        <f t="shared" si="22"/>
        <v>19.072</v>
      </c>
      <c r="H41" s="12">
        <f t="shared" si="23"/>
        <v>19</v>
      </c>
      <c r="I41" s="12">
        <v>14</v>
      </c>
      <c r="J41" s="12">
        <f t="shared" si="24"/>
        <v>0</v>
      </c>
      <c r="K41" s="41">
        <f t="shared" si="25"/>
        <v>19</v>
      </c>
      <c r="M41" s="7">
        <f t="shared" si="26"/>
        <v>152703.64705882352</v>
      </c>
      <c r="N41" s="7">
        <f t="shared" si="26"/>
        <v>136629.57894736843</v>
      </c>
      <c r="O41" s="7">
        <f t="shared" si="26"/>
        <v>123617.23809523809</v>
      </c>
      <c r="P41" s="7">
        <f t="shared" si="26"/>
        <v>112867.91304347826</v>
      </c>
      <c r="Q41" s="7">
        <f t="shared" si="26"/>
        <v>103838.48</v>
      </c>
      <c r="R41" s="7">
        <f t="shared" si="26"/>
        <v>96146.74074074074</v>
      </c>
      <c r="S41" s="7">
        <f t="shared" si="26"/>
        <v>89515.93103448275</v>
      </c>
      <c r="T41" s="7">
        <f t="shared" si="26"/>
        <v>83740.70967741935</v>
      </c>
      <c r="U41" s="7">
        <f t="shared" si="26"/>
        <v>78665.51515151515</v>
      </c>
      <c r="V41" s="7">
        <f t="shared" si="26"/>
        <v>74170.34285714285</v>
      </c>
      <c r="W41" s="7">
        <f t="shared" si="26"/>
        <v>70161.13513513513</v>
      </c>
      <c r="X41" s="7">
        <f t="shared" si="26"/>
        <v>66563.1282051282</v>
      </c>
      <c r="Y41" s="7">
        <f t="shared" si="26"/>
        <v>63316.14634146341</v>
      </c>
      <c r="Z41" s="7">
        <f t="shared" si="26"/>
        <v>60371.20930232558</v>
      </c>
      <c r="AA41" s="7">
        <f t="shared" si="26"/>
        <v>57688.044444444444</v>
      </c>
      <c r="AB41" s="7">
        <f t="shared" si="26"/>
        <v>55233.234042553195</v>
      </c>
      <c r="AC41" s="7">
        <f t="shared" si="27"/>
        <v>52978.816326530614</v>
      </c>
      <c r="AD41" s="7">
        <f t="shared" si="27"/>
        <v>50901.21568627451</v>
      </c>
      <c r="AE41" s="7">
        <f t="shared" si="27"/>
        <v>48980.41509433962</v>
      </c>
      <c r="AF41" s="7">
        <f t="shared" si="27"/>
        <v>47199.30909090909</v>
      </c>
      <c r="AG41" s="7">
        <f t="shared" si="27"/>
        <v>45543.19298245614</v>
      </c>
      <c r="AH41" s="7">
        <f t="shared" si="27"/>
        <v>43999.35593220339</v>
      </c>
    </row>
    <row r="42" spans="1:34" ht="12.75">
      <c r="A42" s="36" t="s">
        <v>21</v>
      </c>
      <c r="B42" s="54">
        <v>102082</v>
      </c>
      <c r="C42" s="38">
        <v>0</v>
      </c>
      <c r="D42" s="39">
        <f t="shared" si="19"/>
        <v>102082</v>
      </c>
      <c r="E42" s="40">
        <f t="shared" si="20"/>
        <v>1.492061893454527</v>
      </c>
      <c r="F42" s="40">
        <f t="shared" si="21"/>
        <v>1</v>
      </c>
      <c r="G42" s="40">
        <f t="shared" si="22"/>
        <v>1.5</v>
      </c>
      <c r="H42" s="12">
        <f t="shared" si="23"/>
        <v>2</v>
      </c>
      <c r="I42" s="12">
        <v>2</v>
      </c>
      <c r="J42" s="12">
        <f t="shared" si="24"/>
        <v>0</v>
      </c>
      <c r="K42" s="41">
        <f t="shared" si="25"/>
        <v>2</v>
      </c>
      <c r="M42" s="7">
        <f t="shared" si="26"/>
        <v>9999588.47368421</v>
      </c>
      <c r="N42" s="7">
        <f t="shared" si="26"/>
        <v>10000852.647058824</v>
      </c>
      <c r="O42" s="7">
        <f t="shared" si="26"/>
        <v>10002453.933333334</v>
      </c>
      <c r="P42" s="7">
        <f t="shared" si="26"/>
        <v>10004547.923076924</v>
      </c>
      <c r="Q42" s="7">
        <f t="shared" si="26"/>
        <v>10007403.363636363</v>
      </c>
      <c r="R42" s="7">
        <f t="shared" si="26"/>
        <v>10011527.888888888</v>
      </c>
      <c r="S42" s="7">
        <f t="shared" si="26"/>
        <v>10018009.285714285</v>
      </c>
      <c r="T42" s="7">
        <f t="shared" si="26"/>
        <v>10029675.8</v>
      </c>
      <c r="U42" s="7">
        <f t="shared" si="26"/>
        <v>10056897.666666666</v>
      </c>
      <c r="V42" s="7">
        <f t="shared" si="26"/>
        <v>10193007</v>
      </c>
      <c r="W42" s="7">
        <f t="shared" si="26"/>
        <v>204164</v>
      </c>
      <c r="X42" s="7">
        <f t="shared" si="26"/>
        <v>68054.66666666667</v>
      </c>
      <c r="Y42" s="7">
        <f t="shared" si="26"/>
        <v>40832.8</v>
      </c>
      <c r="Z42" s="7">
        <f t="shared" si="26"/>
        <v>29166.285714285714</v>
      </c>
      <c r="AA42" s="7">
        <f t="shared" si="26"/>
        <v>22684.88888888889</v>
      </c>
      <c r="AB42" s="7">
        <f t="shared" si="26"/>
        <v>18560.363636363636</v>
      </c>
      <c r="AC42" s="7">
        <f t="shared" si="27"/>
        <v>15704.923076923076</v>
      </c>
      <c r="AD42" s="7">
        <f t="shared" si="27"/>
        <v>13610.933333333332</v>
      </c>
      <c r="AE42" s="7">
        <f t="shared" si="27"/>
        <v>12009.64705882353</v>
      </c>
      <c r="AF42" s="7">
        <f t="shared" si="27"/>
        <v>10745.473684210527</v>
      </c>
      <c r="AG42" s="7">
        <f t="shared" si="27"/>
        <v>9722.095238095239</v>
      </c>
      <c r="AH42" s="7">
        <f t="shared" si="27"/>
        <v>8876.695652173914</v>
      </c>
    </row>
    <row r="43" spans="1:34" ht="12.75">
      <c r="A43" s="36" t="s">
        <v>22</v>
      </c>
      <c r="B43" s="54">
        <v>348043</v>
      </c>
      <c r="C43" s="38">
        <v>0</v>
      </c>
      <c r="D43" s="39">
        <f t="shared" si="19"/>
        <v>348043</v>
      </c>
      <c r="E43" s="40">
        <f t="shared" si="20"/>
        <v>5.087103481354147</v>
      </c>
      <c r="F43" s="40">
        <f t="shared" si="21"/>
        <v>5</v>
      </c>
      <c r="G43" s="40">
        <f t="shared" si="22"/>
        <v>5.114</v>
      </c>
      <c r="H43" s="12">
        <f t="shared" si="23"/>
        <v>5</v>
      </c>
      <c r="I43" s="12">
        <v>5</v>
      </c>
      <c r="J43" s="12">
        <f t="shared" si="24"/>
        <v>0</v>
      </c>
      <c r="K43" s="41">
        <f t="shared" si="25"/>
        <v>5</v>
      </c>
      <c r="M43" s="7">
        <f t="shared" si="26"/>
        <v>10052123.545454545</v>
      </c>
      <c r="N43" s="7">
        <f t="shared" si="26"/>
        <v>10066185.888888888</v>
      </c>
      <c r="O43" s="7">
        <f t="shared" si="26"/>
        <v>10088283.857142856</v>
      </c>
      <c r="P43" s="7">
        <f t="shared" si="26"/>
        <v>10128060.2</v>
      </c>
      <c r="Q43" s="7">
        <f t="shared" si="26"/>
        <v>10220871.666666666</v>
      </c>
      <c r="R43" s="7">
        <f t="shared" si="26"/>
        <v>10684929</v>
      </c>
      <c r="S43" s="7">
        <f t="shared" si="26"/>
        <v>696086</v>
      </c>
      <c r="T43" s="7">
        <f t="shared" si="26"/>
        <v>232028.66666666666</v>
      </c>
      <c r="U43" s="7">
        <f t="shared" si="26"/>
        <v>139217.2</v>
      </c>
      <c r="V43" s="7">
        <f t="shared" si="26"/>
        <v>99440.85714285714</v>
      </c>
      <c r="W43" s="7">
        <f t="shared" si="26"/>
        <v>77342.88888888889</v>
      </c>
      <c r="X43" s="7">
        <f t="shared" si="26"/>
        <v>63280.545454545456</v>
      </c>
      <c r="Y43" s="7">
        <f t="shared" si="26"/>
        <v>53545.07692307692</v>
      </c>
      <c r="Z43" s="7">
        <f t="shared" si="26"/>
        <v>46405.73333333333</v>
      </c>
      <c r="AA43" s="7">
        <f t="shared" si="26"/>
        <v>40946.23529411765</v>
      </c>
      <c r="AB43" s="7">
        <f t="shared" si="26"/>
        <v>36636.10526315789</v>
      </c>
      <c r="AC43" s="7">
        <f t="shared" si="27"/>
        <v>33146.95238095238</v>
      </c>
      <c r="AD43" s="7">
        <f t="shared" si="27"/>
        <v>30264.608695652172</v>
      </c>
      <c r="AE43" s="7">
        <f t="shared" si="27"/>
        <v>27843.44</v>
      </c>
      <c r="AF43" s="7">
        <f t="shared" si="27"/>
        <v>25780.962962962964</v>
      </c>
      <c r="AG43" s="7">
        <f t="shared" si="27"/>
        <v>24002.96551724138</v>
      </c>
      <c r="AH43" s="7">
        <f t="shared" si="27"/>
        <v>22454.387096774193</v>
      </c>
    </row>
    <row r="44" spans="1:34" ht="12.75">
      <c r="A44" s="36" t="s">
        <v>23</v>
      </c>
      <c r="B44" s="54">
        <v>202891</v>
      </c>
      <c r="C44" s="38">
        <v>0</v>
      </c>
      <c r="D44" s="39">
        <f t="shared" si="19"/>
        <v>202891</v>
      </c>
      <c r="E44" s="40">
        <f t="shared" si="20"/>
        <v>2.9655172275708006</v>
      </c>
      <c r="F44" s="40">
        <f t="shared" si="21"/>
        <v>3</v>
      </c>
      <c r="G44" s="40">
        <f t="shared" si="22"/>
        <v>2.981</v>
      </c>
      <c r="H44" s="12">
        <f t="shared" si="23"/>
        <v>3</v>
      </c>
      <c r="I44" s="12">
        <v>0</v>
      </c>
      <c r="J44" s="12">
        <f t="shared" si="24"/>
        <v>0</v>
      </c>
      <c r="K44" s="41">
        <f t="shared" si="25"/>
        <v>3</v>
      </c>
      <c r="M44" s="7">
        <f t="shared" si="26"/>
        <v>10015895.133333333</v>
      </c>
      <c r="N44" s="7">
        <f t="shared" si="26"/>
        <v>10020057</v>
      </c>
      <c r="O44" s="7">
        <f t="shared" si="26"/>
        <v>10025732.272727273</v>
      </c>
      <c r="P44" s="7">
        <f t="shared" si="26"/>
        <v>10033929.888888888</v>
      </c>
      <c r="Q44" s="7">
        <f t="shared" si="26"/>
        <v>10046811.857142856</v>
      </c>
      <c r="R44" s="7">
        <f t="shared" si="26"/>
        <v>10069999.4</v>
      </c>
      <c r="S44" s="7">
        <f t="shared" si="26"/>
        <v>10124103.666666666</v>
      </c>
      <c r="T44" s="7">
        <f t="shared" si="26"/>
        <v>10394625</v>
      </c>
      <c r="U44" s="7">
        <f t="shared" si="26"/>
        <v>405782</v>
      </c>
      <c r="V44" s="7">
        <f t="shared" si="26"/>
        <v>135260.66666666666</v>
      </c>
      <c r="W44" s="7">
        <f t="shared" si="26"/>
        <v>81156.4</v>
      </c>
      <c r="X44" s="7">
        <f t="shared" si="26"/>
        <v>57968.857142857145</v>
      </c>
      <c r="Y44" s="7">
        <f t="shared" si="26"/>
        <v>45086.88888888889</v>
      </c>
      <c r="Z44" s="7">
        <f t="shared" si="26"/>
        <v>36889.27272727273</v>
      </c>
      <c r="AA44" s="7">
        <f t="shared" si="26"/>
        <v>31214</v>
      </c>
      <c r="AB44" s="7">
        <f t="shared" si="26"/>
        <v>27052.133333333335</v>
      </c>
      <c r="AC44" s="7">
        <f t="shared" si="27"/>
        <v>23869.529411764706</v>
      </c>
      <c r="AD44" s="7">
        <f t="shared" si="27"/>
        <v>21356.947368421053</v>
      </c>
      <c r="AE44" s="7">
        <f t="shared" si="27"/>
        <v>19322.95238095238</v>
      </c>
      <c r="AF44" s="7">
        <f t="shared" si="27"/>
        <v>17642.695652173912</v>
      </c>
      <c r="AG44" s="7">
        <f t="shared" si="27"/>
        <v>16231.28</v>
      </c>
      <c r="AH44" s="7">
        <f t="shared" si="27"/>
        <v>15028.962962962964</v>
      </c>
    </row>
    <row r="45" spans="1:34" ht="12.75">
      <c r="A45" s="36" t="s">
        <v>24</v>
      </c>
      <c r="B45" s="54">
        <v>347751</v>
      </c>
      <c r="C45" s="38">
        <v>0</v>
      </c>
      <c r="D45" s="39">
        <f t="shared" si="19"/>
        <v>347751</v>
      </c>
      <c r="E45" s="40">
        <f t="shared" si="20"/>
        <v>5.082835519589206</v>
      </c>
      <c r="F45" s="40">
        <f t="shared" si="21"/>
        <v>5</v>
      </c>
      <c r="G45" s="40">
        <f t="shared" si="22"/>
        <v>5.109</v>
      </c>
      <c r="H45" s="12">
        <f t="shared" si="23"/>
        <v>5</v>
      </c>
      <c r="I45" s="12">
        <v>2</v>
      </c>
      <c r="J45" s="12">
        <f t="shared" si="24"/>
        <v>0</v>
      </c>
      <c r="K45" s="41">
        <f t="shared" si="25"/>
        <v>5</v>
      </c>
      <c r="M45" s="7">
        <f t="shared" si="26"/>
        <v>10052070.454545455</v>
      </c>
      <c r="N45" s="7">
        <f t="shared" si="26"/>
        <v>10066121</v>
      </c>
      <c r="O45" s="7">
        <f t="shared" si="26"/>
        <v>10088200.42857143</v>
      </c>
      <c r="P45" s="7">
        <f t="shared" si="26"/>
        <v>10127943.4</v>
      </c>
      <c r="Q45" s="7">
        <f t="shared" si="26"/>
        <v>10220677</v>
      </c>
      <c r="R45" s="7">
        <f t="shared" si="26"/>
        <v>10684345</v>
      </c>
      <c r="S45" s="7">
        <f t="shared" si="26"/>
        <v>695502</v>
      </c>
      <c r="T45" s="7">
        <f t="shared" si="26"/>
        <v>231834</v>
      </c>
      <c r="U45" s="7">
        <f t="shared" si="26"/>
        <v>139100.4</v>
      </c>
      <c r="V45" s="7">
        <f t="shared" si="26"/>
        <v>99357.42857142857</v>
      </c>
      <c r="W45" s="7">
        <f t="shared" si="26"/>
        <v>77278</v>
      </c>
      <c r="X45" s="7">
        <f t="shared" si="26"/>
        <v>63227.454545454544</v>
      </c>
      <c r="Y45" s="7">
        <f t="shared" si="26"/>
        <v>53500.153846153844</v>
      </c>
      <c r="Z45" s="7">
        <f t="shared" si="26"/>
        <v>46366.8</v>
      </c>
      <c r="AA45" s="7">
        <f t="shared" si="26"/>
        <v>40911.882352941175</v>
      </c>
      <c r="AB45" s="7">
        <f t="shared" si="26"/>
        <v>36605.36842105263</v>
      </c>
      <c r="AC45" s="7">
        <f t="shared" si="27"/>
        <v>33119.142857142855</v>
      </c>
      <c r="AD45" s="7">
        <f t="shared" si="27"/>
        <v>30239.217391304348</v>
      </c>
      <c r="AE45" s="7">
        <f t="shared" si="27"/>
        <v>27820.08</v>
      </c>
      <c r="AF45" s="7">
        <f t="shared" si="27"/>
        <v>25759.333333333332</v>
      </c>
      <c r="AG45" s="7">
        <f t="shared" si="27"/>
        <v>23982.827586206895</v>
      </c>
      <c r="AH45" s="7">
        <f t="shared" si="27"/>
        <v>22435.548387096773</v>
      </c>
    </row>
    <row r="46" spans="1:34" ht="12.75">
      <c r="A46" s="36" t="s">
        <v>25</v>
      </c>
      <c r="B46" s="54">
        <v>2679332</v>
      </c>
      <c r="C46" s="38">
        <v>0</v>
      </c>
      <c r="D46" s="39">
        <f t="shared" si="19"/>
        <v>2679332</v>
      </c>
      <c r="E46" s="40">
        <f t="shared" si="20"/>
        <v>39.161940176655094</v>
      </c>
      <c r="F46" s="40">
        <f t="shared" si="21"/>
        <v>39</v>
      </c>
      <c r="G46" s="40">
        <f t="shared" si="22"/>
        <v>39.37</v>
      </c>
      <c r="H46" s="12">
        <f t="shared" si="23"/>
        <v>39</v>
      </c>
      <c r="I46" s="12">
        <v>27</v>
      </c>
      <c r="J46" s="12">
        <f t="shared" si="24"/>
        <v>0</v>
      </c>
      <c r="K46" s="41">
        <f t="shared" si="25"/>
        <v>39</v>
      </c>
      <c r="M46" s="7">
        <f t="shared" si="26"/>
        <v>94011.64912280702</v>
      </c>
      <c r="N46" s="7">
        <f t="shared" si="26"/>
        <v>90824.81355932204</v>
      </c>
      <c r="O46" s="7">
        <f t="shared" si="26"/>
        <v>87846.95081967213</v>
      </c>
      <c r="P46" s="7">
        <f t="shared" si="26"/>
        <v>85058.15873015873</v>
      </c>
      <c r="Q46" s="7">
        <f t="shared" si="26"/>
        <v>82440.98461538462</v>
      </c>
      <c r="R46" s="7">
        <f t="shared" si="26"/>
        <v>79980.05970149254</v>
      </c>
      <c r="S46" s="7">
        <f t="shared" si="26"/>
        <v>77661.79710144928</v>
      </c>
      <c r="T46" s="7">
        <f t="shared" si="26"/>
        <v>75474.14084507042</v>
      </c>
      <c r="U46" s="7">
        <f t="shared" si="26"/>
        <v>73406.35616438356</v>
      </c>
      <c r="V46" s="7">
        <f t="shared" si="26"/>
        <v>71448.85333333333</v>
      </c>
      <c r="W46" s="7">
        <f t="shared" si="26"/>
        <v>69593.03896103895</v>
      </c>
      <c r="X46" s="7">
        <f t="shared" si="26"/>
        <v>67831.18987341772</v>
      </c>
      <c r="Y46" s="7">
        <f t="shared" si="26"/>
        <v>66156.34567901235</v>
      </c>
      <c r="Z46" s="7">
        <f t="shared" si="26"/>
        <v>64562.21686746988</v>
      </c>
      <c r="AA46" s="7">
        <f t="shared" si="26"/>
        <v>63043.10588235294</v>
      </c>
      <c r="AB46" s="7">
        <f t="shared" si="26"/>
        <v>61593.83908045977</v>
      </c>
      <c r="AC46" s="7">
        <f t="shared" si="27"/>
        <v>60209.70786516854</v>
      </c>
      <c r="AD46" s="7">
        <f t="shared" si="27"/>
        <v>58886.41758241758</v>
      </c>
      <c r="AE46" s="7">
        <f t="shared" si="27"/>
        <v>57620.04301075269</v>
      </c>
      <c r="AF46" s="7">
        <f t="shared" si="27"/>
        <v>56406.98947368421</v>
      </c>
      <c r="AG46" s="7">
        <f t="shared" si="27"/>
        <v>55243.9587628866</v>
      </c>
      <c r="AH46" s="7">
        <f t="shared" si="27"/>
        <v>54127.919191919194</v>
      </c>
    </row>
    <row r="47" spans="1:34" ht="12.75">
      <c r="A47" s="36" t="s">
        <v>26</v>
      </c>
      <c r="B47" s="54">
        <v>328782</v>
      </c>
      <c r="C47" s="38">
        <v>0</v>
      </c>
      <c r="D47" s="39">
        <f t="shared" si="19"/>
        <v>328782</v>
      </c>
      <c r="E47" s="40">
        <f t="shared" si="20"/>
        <v>4.805578784249588</v>
      </c>
      <c r="F47" s="40">
        <f t="shared" si="21"/>
        <v>5</v>
      </c>
      <c r="G47" s="40">
        <f t="shared" si="22"/>
        <v>4.831</v>
      </c>
      <c r="H47" s="12">
        <f t="shared" si="23"/>
        <v>5</v>
      </c>
      <c r="I47" s="12">
        <v>0</v>
      </c>
      <c r="J47" s="12">
        <f t="shared" si="24"/>
        <v>0</v>
      </c>
      <c r="K47" s="41">
        <f t="shared" si="25"/>
        <v>5</v>
      </c>
      <c r="M47" s="7">
        <f t="shared" si="26"/>
        <v>10048621.545454545</v>
      </c>
      <c r="N47" s="7">
        <f t="shared" si="26"/>
        <v>10061905.666666666</v>
      </c>
      <c r="O47" s="7">
        <f t="shared" si="26"/>
        <v>10082780.714285715</v>
      </c>
      <c r="P47" s="7">
        <f t="shared" si="26"/>
        <v>10120355.8</v>
      </c>
      <c r="Q47" s="7">
        <f t="shared" si="26"/>
        <v>10208031</v>
      </c>
      <c r="R47" s="7">
        <f t="shared" si="26"/>
        <v>10646407</v>
      </c>
      <c r="S47" s="7">
        <f t="shared" si="26"/>
        <v>657564</v>
      </c>
      <c r="T47" s="7">
        <f t="shared" si="26"/>
        <v>219188</v>
      </c>
      <c r="U47" s="7">
        <f t="shared" si="26"/>
        <v>131512.8</v>
      </c>
      <c r="V47" s="7">
        <f t="shared" si="26"/>
        <v>93937.71428571429</v>
      </c>
      <c r="W47" s="7">
        <f t="shared" si="26"/>
        <v>73062.66666666667</v>
      </c>
      <c r="X47" s="7">
        <f t="shared" si="26"/>
        <v>59778.545454545456</v>
      </c>
      <c r="Y47" s="7">
        <f t="shared" si="26"/>
        <v>50581.846153846156</v>
      </c>
      <c r="Z47" s="7">
        <f t="shared" si="26"/>
        <v>43837.6</v>
      </c>
      <c r="AA47" s="7">
        <f t="shared" si="26"/>
        <v>38680.23529411765</v>
      </c>
      <c r="AB47" s="7">
        <f t="shared" si="26"/>
        <v>34608.63157894737</v>
      </c>
      <c r="AC47" s="7">
        <f t="shared" si="27"/>
        <v>31312.571428571428</v>
      </c>
      <c r="AD47" s="7">
        <f t="shared" si="27"/>
        <v>28589.739130434784</v>
      </c>
      <c r="AE47" s="7">
        <f t="shared" si="27"/>
        <v>26302.56</v>
      </c>
      <c r="AF47" s="7">
        <f t="shared" si="27"/>
        <v>24354.222222222223</v>
      </c>
      <c r="AG47" s="7">
        <f t="shared" si="27"/>
        <v>22674.620689655174</v>
      </c>
      <c r="AH47" s="7">
        <f t="shared" si="27"/>
        <v>21211.74193548387</v>
      </c>
    </row>
    <row r="48" spans="1:34" ht="12.75">
      <c r="A48" s="36" t="s">
        <v>27</v>
      </c>
      <c r="B48" s="54">
        <v>812750</v>
      </c>
      <c r="C48" s="38">
        <v>0</v>
      </c>
      <c r="D48" s="39">
        <f t="shared" si="19"/>
        <v>812750</v>
      </c>
      <c r="E48" s="40">
        <f t="shared" si="20"/>
        <v>11.879403850876423</v>
      </c>
      <c r="F48" s="40">
        <f t="shared" si="21"/>
        <v>12</v>
      </c>
      <c r="G48" s="40">
        <f t="shared" si="22"/>
        <v>11.942</v>
      </c>
      <c r="H48" s="12">
        <f t="shared" si="23"/>
        <v>12</v>
      </c>
      <c r="I48" s="12">
        <v>6</v>
      </c>
      <c r="J48" s="12">
        <f t="shared" si="24"/>
        <v>0</v>
      </c>
      <c r="K48" s="41">
        <f t="shared" si="25"/>
        <v>12</v>
      </c>
      <c r="M48" s="7">
        <f t="shared" si="26"/>
        <v>541833.3333333334</v>
      </c>
      <c r="N48" s="7">
        <f t="shared" si="26"/>
        <v>325100</v>
      </c>
      <c r="O48" s="7">
        <f t="shared" si="26"/>
        <v>232214.2857142857</v>
      </c>
      <c r="P48" s="7">
        <f t="shared" si="26"/>
        <v>180611.11111111112</v>
      </c>
      <c r="Q48" s="7">
        <f t="shared" si="26"/>
        <v>147772.72727272726</v>
      </c>
      <c r="R48" s="7">
        <f t="shared" si="26"/>
        <v>125038.46153846153</v>
      </c>
      <c r="S48" s="7">
        <f t="shared" si="26"/>
        <v>108366.66666666667</v>
      </c>
      <c r="T48" s="7">
        <f t="shared" si="26"/>
        <v>95617.64705882352</v>
      </c>
      <c r="U48" s="7">
        <f t="shared" si="26"/>
        <v>85552.63157894737</v>
      </c>
      <c r="V48" s="7">
        <f t="shared" si="26"/>
        <v>77404.76190476191</v>
      </c>
      <c r="W48" s="7">
        <f t="shared" si="26"/>
        <v>70673.91304347826</v>
      </c>
      <c r="X48" s="7">
        <f t="shared" si="26"/>
        <v>65020</v>
      </c>
      <c r="Y48" s="7">
        <f t="shared" si="26"/>
        <v>60203.7037037037</v>
      </c>
      <c r="Z48" s="7">
        <f t="shared" si="26"/>
        <v>56051.724137931036</v>
      </c>
      <c r="AA48" s="7">
        <f t="shared" si="26"/>
        <v>52435.48387096774</v>
      </c>
      <c r="AB48" s="7">
        <f t="shared" si="26"/>
        <v>49257.57575757576</v>
      </c>
      <c r="AC48" s="7">
        <f t="shared" si="27"/>
        <v>46442.857142857145</v>
      </c>
      <c r="AD48" s="7">
        <f t="shared" si="27"/>
        <v>43932.43243243243</v>
      </c>
      <c r="AE48" s="7">
        <f t="shared" si="27"/>
        <v>41679.48717948718</v>
      </c>
      <c r="AF48" s="7">
        <f t="shared" si="27"/>
        <v>39646.34146341463</v>
      </c>
      <c r="AG48" s="7">
        <f t="shared" si="27"/>
        <v>37802.32558139535</v>
      </c>
      <c r="AH48" s="7">
        <f t="shared" si="27"/>
        <v>36122.22222222222</v>
      </c>
    </row>
    <row r="49" spans="1:34" ht="12.75">
      <c r="A49" s="36" t="s">
        <v>28</v>
      </c>
      <c r="B49" s="54">
        <v>216589</v>
      </c>
      <c r="C49" s="38">
        <v>0</v>
      </c>
      <c r="D49" s="39">
        <f t="shared" si="19"/>
        <v>216589</v>
      </c>
      <c r="E49" s="40">
        <f t="shared" si="20"/>
        <v>3.165731406530266</v>
      </c>
      <c r="F49" s="40">
        <f t="shared" si="21"/>
        <v>3</v>
      </c>
      <c r="G49" s="40">
        <f t="shared" si="22"/>
        <v>3.182</v>
      </c>
      <c r="H49" s="12">
        <f t="shared" si="23"/>
        <v>3</v>
      </c>
      <c r="I49" s="12">
        <v>0</v>
      </c>
      <c r="J49" s="12">
        <f t="shared" si="24"/>
        <v>0</v>
      </c>
      <c r="K49" s="41">
        <f t="shared" si="25"/>
        <v>3</v>
      </c>
      <c r="M49" s="7">
        <f t="shared" si="26"/>
        <v>10017721.533333333</v>
      </c>
      <c r="N49" s="7">
        <f t="shared" si="26"/>
        <v>10022164.384615384</v>
      </c>
      <c r="O49" s="7">
        <f t="shared" si="26"/>
        <v>10028222.818181818</v>
      </c>
      <c r="P49" s="7">
        <f t="shared" si="26"/>
        <v>10036973.888888888</v>
      </c>
      <c r="Q49" s="7">
        <f t="shared" si="26"/>
        <v>10050725.57142857</v>
      </c>
      <c r="R49" s="7">
        <f t="shared" si="26"/>
        <v>10075478.6</v>
      </c>
      <c r="S49" s="7">
        <f t="shared" si="26"/>
        <v>10133235.666666666</v>
      </c>
      <c r="T49" s="7">
        <f t="shared" si="26"/>
        <v>10422021</v>
      </c>
      <c r="U49" s="7">
        <f t="shared" si="26"/>
        <v>433178</v>
      </c>
      <c r="V49" s="7">
        <f t="shared" si="26"/>
        <v>144392.66666666666</v>
      </c>
      <c r="W49" s="7">
        <f t="shared" si="26"/>
        <v>86635.6</v>
      </c>
      <c r="X49" s="7">
        <f t="shared" si="26"/>
        <v>61882.57142857143</v>
      </c>
      <c r="Y49" s="7">
        <f t="shared" si="26"/>
        <v>48130.88888888889</v>
      </c>
      <c r="Z49" s="7">
        <f t="shared" si="26"/>
        <v>39379.818181818184</v>
      </c>
      <c r="AA49" s="7">
        <f t="shared" si="26"/>
        <v>33321.38461538462</v>
      </c>
      <c r="AB49" s="7">
        <f t="shared" si="26"/>
        <v>28878.533333333333</v>
      </c>
      <c r="AC49" s="7">
        <f t="shared" si="27"/>
        <v>25481.058823529413</v>
      </c>
      <c r="AD49" s="7">
        <f t="shared" si="27"/>
        <v>22798.842105263157</v>
      </c>
      <c r="AE49" s="7">
        <f t="shared" si="27"/>
        <v>20627.52380952381</v>
      </c>
      <c r="AF49" s="7">
        <f t="shared" si="27"/>
        <v>18833.82608695652</v>
      </c>
      <c r="AG49" s="7">
        <f t="shared" si="27"/>
        <v>17327.12</v>
      </c>
      <c r="AH49" s="7">
        <f t="shared" si="27"/>
        <v>16043.62962962963</v>
      </c>
    </row>
    <row r="50" spans="1:34" ht="12.75">
      <c r="A50" s="36" t="s">
        <v>29</v>
      </c>
      <c r="B50" s="54">
        <v>520836</v>
      </c>
      <c r="C50" s="38">
        <v>0</v>
      </c>
      <c r="D50" s="39">
        <f t="shared" si="19"/>
        <v>520836</v>
      </c>
      <c r="E50" s="40">
        <f t="shared" si="20"/>
        <v>7.6126990883728975</v>
      </c>
      <c r="F50" s="40">
        <f t="shared" si="21"/>
        <v>8</v>
      </c>
      <c r="G50" s="40">
        <f t="shared" si="22"/>
        <v>7.653</v>
      </c>
      <c r="H50" s="12">
        <f t="shared" si="23"/>
        <v>8</v>
      </c>
      <c r="I50" s="12">
        <v>2</v>
      </c>
      <c r="J50" s="12">
        <f t="shared" si="24"/>
        <v>0</v>
      </c>
      <c r="K50" s="41">
        <f t="shared" si="25"/>
        <v>8</v>
      </c>
      <c r="M50" s="7">
        <f t="shared" si="26"/>
        <v>10197177.4</v>
      </c>
      <c r="N50" s="7">
        <f t="shared" si="26"/>
        <v>10336067</v>
      </c>
      <c r="O50" s="7">
        <f t="shared" si="26"/>
        <v>11030515</v>
      </c>
      <c r="P50" s="7">
        <f t="shared" si="26"/>
        <v>1041672</v>
      </c>
      <c r="Q50" s="7">
        <f t="shared" si="26"/>
        <v>347224</v>
      </c>
      <c r="R50" s="7">
        <f t="shared" si="26"/>
        <v>208334.4</v>
      </c>
      <c r="S50" s="7">
        <f t="shared" si="26"/>
        <v>148810.2857142857</v>
      </c>
      <c r="T50" s="7">
        <f t="shared" si="26"/>
        <v>115741.33333333333</v>
      </c>
      <c r="U50" s="7">
        <f t="shared" si="26"/>
        <v>94697.45454545454</v>
      </c>
      <c r="V50" s="7">
        <f t="shared" si="26"/>
        <v>80128.61538461539</v>
      </c>
      <c r="W50" s="7">
        <f t="shared" si="26"/>
        <v>69444.8</v>
      </c>
      <c r="X50" s="7">
        <f t="shared" si="26"/>
        <v>61274.82352941176</v>
      </c>
      <c r="Y50" s="7">
        <f t="shared" si="26"/>
        <v>54824.84210526316</v>
      </c>
      <c r="Z50" s="7">
        <f t="shared" si="26"/>
        <v>49603.42857142857</v>
      </c>
      <c r="AA50" s="7">
        <f t="shared" si="26"/>
        <v>45290.086956521736</v>
      </c>
      <c r="AB50" s="7">
        <f t="shared" si="26"/>
        <v>41666.88</v>
      </c>
      <c r="AC50" s="7">
        <f t="shared" si="27"/>
        <v>38580.444444444445</v>
      </c>
      <c r="AD50" s="7">
        <f t="shared" si="27"/>
        <v>35919.724137931036</v>
      </c>
      <c r="AE50" s="7">
        <f t="shared" si="27"/>
        <v>33602.32258064516</v>
      </c>
      <c r="AF50" s="7">
        <f t="shared" si="27"/>
        <v>31565.81818181818</v>
      </c>
      <c r="AG50" s="7">
        <f t="shared" si="27"/>
        <v>29762.057142857142</v>
      </c>
      <c r="AH50" s="7">
        <f t="shared" si="27"/>
        <v>28153.297297297297</v>
      </c>
    </row>
    <row r="51" spans="1:34" ht="12.75">
      <c r="A51" s="36" t="s">
        <v>32</v>
      </c>
      <c r="B51" s="54">
        <v>1120100</v>
      </c>
      <c r="C51" s="38">
        <v>0</v>
      </c>
      <c r="D51" s="39">
        <f t="shared" si="19"/>
        <v>1120100</v>
      </c>
      <c r="E51" s="40">
        <f t="shared" si="20"/>
        <v>16.37172593462526</v>
      </c>
      <c r="F51" s="40">
        <f t="shared" si="21"/>
        <v>16</v>
      </c>
      <c r="G51" s="40">
        <f t="shared" si="22"/>
        <v>16.458</v>
      </c>
      <c r="H51" s="12">
        <f t="shared" si="23"/>
        <v>16</v>
      </c>
      <c r="I51" s="12">
        <v>0</v>
      </c>
      <c r="J51" s="12">
        <f t="shared" si="24"/>
        <v>0</v>
      </c>
      <c r="K51" s="41">
        <f t="shared" si="25"/>
        <v>16</v>
      </c>
      <c r="M51" s="7">
        <f t="shared" si="26"/>
        <v>203654.54545454544</v>
      </c>
      <c r="N51" s="7">
        <f t="shared" si="26"/>
        <v>172323.07692307694</v>
      </c>
      <c r="O51" s="7">
        <f t="shared" si="26"/>
        <v>149346.66666666666</v>
      </c>
      <c r="P51" s="7">
        <f t="shared" si="26"/>
        <v>131776.4705882353</v>
      </c>
      <c r="Q51" s="7">
        <f t="shared" si="26"/>
        <v>117905.26315789473</v>
      </c>
      <c r="R51" s="7">
        <f t="shared" si="26"/>
        <v>106676.19047619047</v>
      </c>
      <c r="S51" s="7">
        <f t="shared" si="26"/>
        <v>97400</v>
      </c>
      <c r="T51" s="7">
        <f t="shared" si="26"/>
        <v>89608</v>
      </c>
      <c r="U51" s="7">
        <f t="shared" si="26"/>
        <v>82970.37037037036</v>
      </c>
      <c r="V51" s="7">
        <f t="shared" si="26"/>
        <v>77248.27586206897</v>
      </c>
      <c r="W51" s="7">
        <f t="shared" si="26"/>
        <v>72264.51612903226</v>
      </c>
      <c r="X51" s="7">
        <f t="shared" si="26"/>
        <v>67884.84848484848</v>
      </c>
      <c r="Y51" s="7">
        <f t="shared" si="26"/>
        <v>64005.71428571428</v>
      </c>
      <c r="Z51" s="7">
        <f t="shared" si="26"/>
        <v>60545.94594594595</v>
      </c>
      <c r="AA51" s="7">
        <f t="shared" si="26"/>
        <v>57441.02564102564</v>
      </c>
      <c r="AB51" s="7">
        <f t="shared" si="26"/>
        <v>54639.0243902439</v>
      </c>
      <c r="AC51" s="7">
        <f t="shared" si="27"/>
        <v>52097.67441860465</v>
      </c>
      <c r="AD51" s="7">
        <f t="shared" si="27"/>
        <v>49782.22222222222</v>
      </c>
      <c r="AE51" s="7">
        <f t="shared" si="27"/>
        <v>47663.82978723404</v>
      </c>
      <c r="AF51" s="7">
        <f t="shared" si="27"/>
        <v>45718.36734693877</v>
      </c>
      <c r="AG51" s="7">
        <f t="shared" si="27"/>
        <v>43925.490196078434</v>
      </c>
      <c r="AH51" s="7">
        <f t="shared" si="27"/>
        <v>42267.92452830189</v>
      </c>
    </row>
    <row r="52" spans="1:34" ht="12.75">
      <c r="A52" s="36" t="s">
        <v>30</v>
      </c>
      <c r="B52" s="54">
        <v>1050690</v>
      </c>
      <c r="C52" s="38">
        <v>0</v>
      </c>
      <c r="D52" s="39">
        <f t="shared" si="19"/>
        <v>1050690</v>
      </c>
      <c r="E52" s="40">
        <f t="shared" si="20"/>
        <v>15.357208037006888</v>
      </c>
      <c r="F52" s="40">
        <f t="shared" si="21"/>
        <v>15</v>
      </c>
      <c r="G52" s="40">
        <f t="shared" si="22"/>
        <v>15.439</v>
      </c>
      <c r="H52" s="12">
        <f t="shared" si="23"/>
        <v>15</v>
      </c>
      <c r="I52" s="12">
        <v>1</v>
      </c>
      <c r="J52" s="12">
        <f t="shared" si="24"/>
        <v>0</v>
      </c>
      <c r="K52" s="41">
        <f t="shared" si="25"/>
        <v>15</v>
      </c>
      <c r="M52" s="7">
        <f t="shared" si="26"/>
        <v>233486.66666666666</v>
      </c>
      <c r="N52" s="7">
        <f t="shared" si="26"/>
        <v>191034.54545454544</v>
      </c>
      <c r="O52" s="7">
        <f t="shared" si="26"/>
        <v>161644.61538461538</v>
      </c>
      <c r="P52" s="7">
        <f t="shared" si="26"/>
        <v>140092</v>
      </c>
      <c r="Q52" s="7">
        <f t="shared" si="26"/>
        <v>123610.58823529411</v>
      </c>
      <c r="R52" s="7">
        <f t="shared" si="26"/>
        <v>110598.94736842105</v>
      </c>
      <c r="S52" s="7">
        <f t="shared" si="26"/>
        <v>100065.71428571429</v>
      </c>
      <c r="T52" s="7">
        <f t="shared" si="26"/>
        <v>91364.34782608696</v>
      </c>
      <c r="U52" s="7">
        <f t="shared" si="26"/>
        <v>84055.2</v>
      </c>
      <c r="V52" s="7">
        <f t="shared" si="26"/>
        <v>77828.88888888889</v>
      </c>
      <c r="W52" s="7">
        <f t="shared" si="26"/>
        <v>72461.37931034483</v>
      </c>
      <c r="X52" s="7">
        <f t="shared" si="26"/>
        <v>67786.45161290323</v>
      </c>
      <c r="Y52" s="7">
        <f t="shared" si="26"/>
        <v>63678.181818181816</v>
      </c>
      <c r="Z52" s="7">
        <f t="shared" si="26"/>
        <v>60039.42857142857</v>
      </c>
      <c r="AA52" s="7">
        <f t="shared" si="26"/>
        <v>56794.05405405405</v>
      </c>
      <c r="AB52" s="7">
        <f t="shared" si="26"/>
        <v>53881.53846153846</v>
      </c>
      <c r="AC52" s="7">
        <f t="shared" si="27"/>
        <v>51253.170731707316</v>
      </c>
      <c r="AD52" s="7">
        <f t="shared" si="27"/>
        <v>48869.3023255814</v>
      </c>
      <c r="AE52" s="7">
        <f t="shared" si="27"/>
        <v>46697.333333333336</v>
      </c>
      <c r="AF52" s="7">
        <f t="shared" si="27"/>
        <v>44710.21276595745</v>
      </c>
      <c r="AG52" s="7">
        <f t="shared" si="27"/>
        <v>42885.30612244898</v>
      </c>
      <c r="AH52" s="7">
        <f t="shared" si="27"/>
        <v>41203.529411764706</v>
      </c>
    </row>
    <row r="53" spans="1:34" ht="12.75">
      <c r="A53" s="36" t="s">
        <v>31</v>
      </c>
      <c r="B53" s="54">
        <v>144460</v>
      </c>
      <c r="C53" s="38">
        <v>0</v>
      </c>
      <c r="D53" s="39">
        <f t="shared" si="19"/>
        <v>144460</v>
      </c>
      <c r="E53" s="40">
        <f t="shared" si="20"/>
        <v>2.111471769052732</v>
      </c>
      <c r="F53" s="40">
        <f t="shared" si="21"/>
        <v>2</v>
      </c>
      <c r="G53" s="40">
        <f t="shared" si="22"/>
        <v>2.122</v>
      </c>
      <c r="H53" s="12">
        <f t="shared" si="23"/>
        <v>2</v>
      </c>
      <c r="I53" s="12">
        <v>0</v>
      </c>
      <c r="J53" s="12">
        <f t="shared" si="24"/>
        <v>0</v>
      </c>
      <c r="K53" s="41">
        <f t="shared" si="25"/>
        <v>2</v>
      </c>
      <c r="M53" s="7">
        <f t="shared" si="26"/>
        <v>10005838.294117646</v>
      </c>
      <c r="N53" s="7">
        <f t="shared" si="26"/>
        <v>10008104.333333334</v>
      </c>
      <c r="O53" s="7">
        <f t="shared" si="26"/>
        <v>10011067.615384616</v>
      </c>
      <c r="P53" s="7">
        <f t="shared" si="26"/>
        <v>10015108.454545455</v>
      </c>
      <c r="Q53" s="7">
        <f t="shared" si="26"/>
        <v>10020945.222222222</v>
      </c>
      <c r="R53" s="7">
        <f t="shared" si="26"/>
        <v>10030117.285714285</v>
      </c>
      <c r="S53" s="7">
        <f t="shared" si="26"/>
        <v>10046627</v>
      </c>
      <c r="T53" s="7">
        <f t="shared" si="26"/>
        <v>10085149.666666666</v>
      </c>
      <c r="U53" s="7">
        <f t="shared" si="26"/>
        <v>10277763</v>
      </c>
      <c r="V53" s="7">
        <f t="shared" si="26"/>
        <v>288920</v>
      </c>
      <c r="W53" s="7">
        <f t="shared" si="26"/>
        <v>96306.66666666667</v>
      </c>
      <c r="X53" s="7">
        <f t="shared" si="26"/>
        <v>57784</v>
      </c>
      <c r="Y53" s="7">
        <f t="shared" si="26"/>
        <v>41274.28571428572</v>
      </c>
      <c r="Z53" s="7">
        <f t="shared" si="26"/>
        <v>32102.222222222223</v>
      </c>
      <c r="AA53" s="7">
        <f t="shared" si="26"/>
        <v>26265.454545454544</v>
      </c>
      <c r="AB53" s="7">
        <f aca="true" t="shared" si="28" ref="AB53:AH53">ABS($D53/($F53-0.5+AB$37))+$B$54*(AB$37+$F53-0.5&lt;0)</f>
        <v>22224.615384615383</v>
      </c>
      <c r="AC53" s="7">
        <f t="shared" si="28"/>
        <v>19261.333333333332</v>
      </c>
      <c r="AD53" s="7">
        <f t="shared" si="28"/>
        <v>16995.29411764706</v>
      </c>
      <c r="AE53" s="7">
        <f t="shared" si="28"/>
        <v>15206.315789473685</v>
      </c>
      <c r="AF53" s="7">
        <f t="shared" si="28"/>
        <v>13758.095238095239</v>
      </c>
      <c r="AG53" s="7">
        <f t="shared" si="28"/>
        <v>12561.739130434782</v>
      </c>
      <c r="AH53" s="7">
        <f t="shared" si="28"/>
        <v>11556.8</v>
      </c>
    </row>
    <row r="54" spans="1:11" ht="12.75">
      <c r="A54" s="43" t="s">
        <v>16</v>
      </c>
      <c r="B54" s="45">
        <f>SUM(B38:B53)</f>
        <v>9988843</v>
      </c>
      <c r="C54" s="45">
        <f>SUM(C38:C53)</f>
        <v>0</v>
      </c>
      <c r="D54" s="45">
        <f>SUM(D38:D53)</f>
        <v>9988843</v>
      </c>
      <c r="E54" s="47">
        <f>$H$3</f>
        <v>146</v>
      </c>
      <c r="F54" s="47">
        <f aca="true" t="shared" si="29" ref="F54:K54">SUM(F38:F53)</f>
        <v>145</v>
      </c>
      <c r="G54" s="47">
        <f t="shared" si="29"/>
        <v>146.76999999999998</v>
      </c>
      <c r="H54" s="45">
        <f t="shared" si="29"/>
        <v>146</v>
      </c>
      <c r="I54" s="45">
        <f t="shared" si="29"/>
        <v>64</v>
      </c>
      <c r="J54" s="45">
        <f t="shared" si="29"/>
        <v>0</v>
      </c>
      <c r="K54" s="45">
        <f t="shared" si="29"/>
        <v>146</v>
      </c>
    </row>
    <row r="55" spans="13:14" ht="12.75">
      <c r="M55" s="7">
        <f>SMALL(M38:AH53,16*11+F54-E54)+0.0001</f>
        <v>67884.84858484849</v>
      </c>
      <c r="N55" s="7">
        <f>IF(AND(M55&lt;=ROUND(D54/E54,0),M56&gt;=ROUND(D54/E54,0)),ROUND(D54/E54,0),IF(ROUND(D54/E54,0)&lt;M55,IF(ROUNDUP(M55,0)&lt;=ROUNDDOWN(M56,0),ROUNDUP(M55,0),IF(ROUNDUP(M55,1)&lt;=ROUNDDOWN(M56,1),ROUNDUP(M55,1),ROUNDUP(M55,2))),IF(ROUNDUP(M55,0)&lt;=ROUNDDOWN(M56,0),ROUNDDOWN(M56,0),IF(ROUNDUP(M55,1)&lt;=ROUNDDOWN(M56,1),ROUNDDOWN(M56,1),ROUNDDOWN(M56,2)))))</f>
        <v>68054</v>
      </c>
    </row>
    <row r="56" ht="12.75">
      <c r="M56" s="7">
        <f>SMALL(M38:AH53,16*11+1+F54-E54)-0.0001</f>
        <v>68054.66656666667</v>
      </c>
    </row>
    <row r="57" spans="1:11" ht="11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1:34" ht="24" customHeight="1">
      <c r="A58" s="62" t="s">
        <v>13</v>
      </c>
      <c r="B58" s="32" t="s">
        <v>1</v>
      </c>
      <c r="C58" s="33" t="s">
        <v>2</v>
      </c>
      <c r="D58" s="32" t="s">
        <v>3</v>
      </c>
      <c r="E58" s="3" t="s">
        <v>4</v>
      </c>
      <c r="F58" s="34" t="s">
        <v>5</v>
      </c>
      <c r="G58" s="3" t="str">
        <f>"Divisor "&amp;N76</f>
        <v>Divisor 68495</v>
      </c>
      <c r="H58" s="35" t="s">
        <v>6</v>
      </c>
      <c r="I58" s="32" t="s">
        <v>7</v>
      </c>
      <c r="J58" s="32" t="s">
        <v>8</v>
      </c>
      <c r="K58" s="32" t="s">
        <v>9</v>
      </c>
      <c r="M58" s="7">
        <v>-10</v>
      </c>
      <c r="N58" s="7">
        <v>-9</v>
      </c>
      <c r="O58" s="7">
        <v>-8</v>
      </c>
      <c r="P58" s="7">
        <v>-7</v>
      </c>
      <c r="Q58" s="7">
        <v>-6</v>
      </c>
      <c r="R58" s="7">
        <v>-5</v>
      </c>
      <c r="S58" s="7">
        <v>-4</v>
      </c>
      <c r="T58" s="7">
        <v>-3</v>
      </c>
      <c r="U58" s="7">
        <v>-2</v>
      </c>
      <c r="V58" s="7">
        <v>-1</v>
      </c>
      <c r="W58" s="7">
        <v>0</v>
      </c>
      <c r="X58" s="7">
        <v>1</v>
      </c>
      <c r="Y58" s="7">
        <v>2</v>
      </c>
      <c r="Z58" s="7">
        <v>3</v>
      </c>
      <c r="AA58" s="7">
        <v>4</v>
      </c>
      <c r="AB58" s="7">
        <v>5</v>
      </c>
      <c r="AC58" s="7">
        <v>6</v>
      </c>
      <c r="AD58" s="7">
        <v>7</v>
      </c>
      <c r="AE58" s="7">
        <v>8</v>
      </c>
      <c r="AF58" s="7">
        <v>9</v>
      </c>
      <c r="AG58" s="7">
        <v>10</v>
      </c>
      <c r="AH58" s="7">
        <v>11</v>
      </c>
    </row>
    <row r="59" spans="1:34" ht="12.75">
      <c r="A59" s="36" t="s">
        <v>17</v>
      </c>
      <c r="B59" s="54">
        <v>203657</v>
      </c>
      <c r="C59" s="38">
        <v>0</v>
      </c>
      <c r="D59" s="39">
        <f aca="true" t="shared" si="30" ref="D59:D74">B59+C59</f>
        <v>203657</v>
      </c>
      <c r="E59" s="40">
        <f aca="true" t="shared" si="31" ref="E59:E74">D59*E$75/D$75</f>
        <v>2.9838586899026263</v>
      </c>
      <c r="F59" s="40">
        <f aca="true" t="shared" si="32" ref="F59:F74">ROUND(E59,0)</f>
        <v>3</v>
      </c>
      <c r="G59" s="40">
        <f aca="true" t="shared" si="33" ref="G59:G74">TRUNC(D59/N$76,3)</f>
        <v>2.973</v>
      </c>
      <c r="H59" s="12">
        <f aca="true" t="shared" si="34" ref="H59:H74">ROUND(G59,0)</f>
        <v>3</v>
      </c>
      <c r="I59" s="12">
        <v>0</v>
      </c>
      <c r="J59" s="12">
        <f aca="true" t="shared" si="35" ref="J59:J74">IF(I59&gt;H59,I59-H59,0)</f>
        <v>0</v>
      </c>
      <c r="K59" s="41">
        <f aca="true" t="shared" si="36" ref="K59:K74">H59+J59</f>
        <v>3</v>
      </c>
      <c r="M59" s="7">
        <f aca="true" t="shared" si="37" ref="M59:AB74">ABS($D59/($F59-0.5+M$58))+$B$75*(M$58+$F59-0.5&lt;0)</f>
        <v>4668351.266666667</v>
      </c>
      <c r="N59" s="7">
        <f t="shared" si="37"/>
        <v>4672528.846153846</v>
      </c>
      <c r="O59" s="7">
        <f t="shared" si="37"/>
        <v>4678225.545454546</v>
      </c>
      <c r="P59" s="7">
        <f t="shared" si="37"/>
        <v>4686454.111111111</v>
      </c>
      <c r="Q59" s="7">
        <f t="shared" si="37"/>
        <v>4699384.714285715</v>
      </c>
      <c r="R59" s="7">
        <f t="shared" si="37"/>
        <v>4722659.8</v>
      </c>
      <c r="S59" s="7">
        <f t="shared" si="37"/>
        <v>4776968.333333333</v>
      </c>
      <c r="T59" s="7">
        <f t="shared" si="37"/>
        <v>5048511</v>
      </c>
      <c r="U59" s="7">
        <f t="shared" si="37"/>
        <v>407314</v>
      </c>
      <c r="V59" s="7">
        <f t="shared" si="37"/>
        <v>135771.33333333334</v>
      </c>
      <c r="W59" s="7">
        <f t="shared" si="37"/>
        <v>81462.8</v>
      </c>
      <c r="X59" s="7">
        <f t="shared" si="37"/>
        <v>58187.71428571428</v>
      </c>
      <c r="Y59" s="7">
        <f t="shared" si="37"/>
        <v>45257.11111111111</v>
      </c>
      <c r="Z59" s="7">
        <f t="shared" si="37"/>
        <v>37028.545454545456</v>
      </c>
      <c r="AA59" s="7">
        <f t="shared" si="37"/>
        <v>31331.846153846152</v>
      </c>
      <c r="AB59" s="7">
        <f t="shared" si="37"/>
        <v>27154.266666666666</v>
      </c>
      <c r="AC59" s="7">
        <f aca="true" t="shared" si="38" ref="AC59:AH73">ABS($D59/($F59-0.5+AC$58))+$B$75*(AC$58+$F59-0.5&lt;0)</f>
        <v>23959.647058823528</v>
      </c>
      <c r="AD59" s="7">
        <f t="shared" si="38"/>
        <v>21437.57894736842</v>
      </c>
      <c r="AE59" s="7">
        <f t="shared" si="38"/>
        <v>19395.904761904763</v>
      </c>
      <c r="AF59" s="7">
        <f t="shared" si="38"/>
        <v>17709.304347826088</v>
      </c>
      <c r="AG59" s="7">
        <f t="shared" si="38"/>
        <v>16292.56</v>
      </c>
      <c r="AH59" s="7">
        <f t="shared" si="38"/>
        <v>15085.703703703704</v>
      </c>
    </row>
    <row r="60" spans="1:34" ht="12.75">
      <c r="A60" s="36" t="s">
        <v>18</v>
      </c>
      <c r="B60" s="54">
        <v>47843</v>
      </c>
      <c r="C60" s="38">
        <v>0</v>
      </c>
      <c r="D60" s="39">
        <f t="shared" si="30"/>
        <v>47843</v>
      </c>
      <c r="E60" s="40">
        <f t="shared" si="31"/>
        <v>0.7009665825432534</v>
      </c>
      <c r="F60" s="40">
        <f t="shared" si="32"/>
        <v>1</v>
      </c>
      <c r="G60" s="40">
        <f t="shared" si="33"/>
        <v>0.698</v>
      </c>
      <c r="H60" s="12">
        <f t="shared" si="34"/>
        <v>1</v>
      </c>
      <c r="I60" s="12">
        <v>0</v>
      </c>
      <c r="J60" s="12">
        <f t="shared" si="35"/>
        <v>0</v>
      </c>
      <c r="K60" s="41">
        <f t="shared" si="36"/>
        <v>1</v>
      </c>
      <c r="M60" s="7">
        <f t="shared" si="37"/>
        <v>4646233.105263158</v>
      </c>
      <c r="N60" s="7">
        <f t="shared" si="37"/>
        <v>4646825.588235294</v>
      </c>
      <c r="O60" s="7">
        <f t="shared" si="37"/>
        <v>4647576.066666666</v>
      </c>
      <c r="P60" s="7">
        <f t="shared" si="37"/>
        <v>4648557.461538462</v>
      </c>
      <c r="Q60" s="7">
        <f t="shared" si="37"/>
        <v>4649895.7272727275</v>
      </c>
      <c r="R60" s="7">
        <f t="shared" si="37"/>
        <v>4651828.777777778</v>
      </c>
      <c r="S60" s="7">
        <f t="shared" si="37"/>
        <v>4654866.428571428</v>
      </c>
      <c r="T60" s="7">
        <f t="shared" si="37"/>
        <v>4660334.2</v>
      </c>
      <c r="U60" s="7">
        <f t="shared" si="37"/>
        <v>4673092.333333333</v>
      </c>
      <c r="V60" s="7">
        <f t="shared" si="37"/>
        <v>4736883</v>
      </c>
      <c r="W60" s="7">
        <f t="shared" si="37"/>
        <v>95686</v>
      </c>
      <c r="X60" s="7">
        <f t="shared" si="37"/>
        <v>31895.333333333332</v>
      </c>
      <c r="Y60" s="7">
        <f t="shared" si="37"/>
        <v>19137.2</v>
      </c>
      <c r="Z60" s="7">
        <f t="shared" si="37"/>
        <v>13669.42857142857</v>
      </c>
      <c r="AA60" s="7">
        <f t="shared" si="37"/>
        <v>10631.777777777777</v>
      </c>
      <c r="AB60" s="7">
        <f t="shared" si="37"/>
        <v>8698.727272727272</v>
      </c>
      <c r="AC60" s="7">
        <f t="shared" si="38"/>
        <v>7360.461538461538</v>
      </c>
      <c r="AD60" s="7">
        <f t="shared" si="38"/>
        <v>6379.066666666667</v>
      </c>
      <c r="AE60" s="7">
        <f t="shared" si="38"/>
        <v>5628.588235294118</v>
      </c>
      <c r="AF60" s="7">
        <f t="shared" si="38"/>
        <v>5036.105263157895</v>
      </c>
      <c r="AG60" s="7">
        <f t="shared" si="38"/>
        <v>4556.476190476191</v>
      </c>
      <c r="AH60" s="7">
        <f t="shared" si="38"/>
        <v>4160.260869565217</v>
      </c>
    </row>
    <row r="61" spans="1:34" ht="12.75">
      <c r="A61" s="36" t="s">
        <v>19</v>
      </c>
      <c r="B61" s="54">
        <v>137886</v>
      </c>
      <c r="C61" s="38">
        <v>0</v>
      </c>
      <c r="D61" s="39">
        <f t="shared" si="30"/>
        <v>137886</v>
      </c>
      <c r="E61" s="40">
        <f t="shared" si="31"/>
        <v>2.0202219384352786</v>
      </c>
      <c r="F61" s="40">
        <f t="shared" si="32"/>
        <v>2</v>
      </c>
      <c r="G61" s="40">
        <f t="shared" si="33"/>
        <v>2.013</v>
      </c>
      <c r="H61" s="12">
        <f t="shared" si="34"/>
        <v>2</v>
      </c>
      <c r="I61" s="12">
        <v>0</v>
      </c>
      <c r="J61" s="12">
        <f t="shared" si="35"/>
        <v>0</v>
      </c>
      <c r="K61" s="41">
        <f t="shared" si="36"/>
        <v>2</v>
      </c>
      <c r="M61" s="7">
        <f t="shared" si="37"/>
        <v>4657418.882352941</v>
      </c>
      <c r="N61" s="7">
        <f t="shared" si="37"/>
        <v>4659581.8</v>
      </c>
      <c r="O61" s="7">
        <f t="shared" si="37"/>
        <v>4662410.230769231</v>
      </c>
      <c r="P61" s="7">
        <f t="shared" si="37"/>
        <v>4666267.181818182</v>
      </c>
      <c r="Q61" s="7">
        <f t="shared" si="37"/>
        <v>4671838.333333333</v>
      </c>
      <c r="R61" s="7">
        <f t="shared" si="37"/>
        <v>4680593</v>
      </c>
      <c r="S61" s="7">
        <f t="shared" si="37"/>
        <v>4696351.4</v>
      </c>
      <c r="T61" s="7">
        <f t="shared" si="37"/>
        <v>4733121</v>
      </c>
      <c r="U61" s="7">
        <f t="shared" si="37"/>
        <v>4916969</v>
      </c>
      <c r="V61" s="7">
        <f t="shared" si="37"/>
        <v>275772</v>
      </c>
      <c r="W61" s="7">
        <f t="shared" si="37"/>
        <v>91924</v>
      </c>
      <c r="X61" s="7">
        <f t="shared" si="37"/>
        <v>55154.4</v>
      </c>
      <c r="Y61" s="7">
        <f t="shared" si="37"/>
        <v>39396</v>
      </c>
      <c r="Z61" s="7">
        <f t="shared" si="37"/>
        <v>30641.333333333332</v>
      </c>
      <c r="AA61" s="7">
        <f t="shared" si="37"/>
        <v>25070.18181818182</v>
      </c>
      <c r="AB61" s="7">
        <f t="shared" si="37"/>
        <v>21213.23076923077</v>
      </c>
      <c r="AC61" s="7">
        <f t="shared" si="38"/>
        <v>18384.8</v>
      </c>
      <c r="AD61" s="7">
        <f t="shared" si="38"/>
        <v>16221.882352941177</v>
      </c>
      <c r="AE61" s="7">
        <f t="shared" si="38"/>
        <v>14514.315789473685</v>
      </c>
      <c r="AF61" s="7">
        <f t="shared" si="38"/>
        <v>13132</v>
      </c>
      <c r="AG61" s="7">
        <f t="shared" si="38"/>
        <v>11990.08695652174</v>
      </c>
      <c r="AH61" s="7">
        <f t="shared" si="38"/>
        <v>11030.88</v>
      </c>
    </row>
    <row r="62" spans="1:34" ht="12.75">
      <c r="A62" s="36" t="s">
        <v>20</v>
      </c>
      <c r="B62" s="54">
        <v>475737</v>
      </c>
      <c r="C62" s="38">
        <v>0</v>
      </c>
      <c r="D62" s="39">
        <f t="shared" si="30"/>
        <v>475737</v>
      </c>
      <c r="E62" s="40">
        <f t="shared" si="31"/>
        <v>6.970209624801533</v>
      </c>
      <c r="F62" s="40">
        <f t="shared" si="32"/>
        <v>7</v>
      </c>
      <c r="G62" s="40">
        <f t="shared" si="33"/>
        <v>6.945</v>
      </c>
      <c r="H62" s="12">
        <f t="shared" si="34"/>
        <v>7</v>
      </c>
      <c r="I62" s="12">
        <v>0</v>
      </c>
      <c r="J62" s="12">
        <f t="shared" si="35"/>
        <v>0</v>
      </c>
      <c r="K62" s="41">
        <f t="shared" si="36"/>
        <v>7</v>
      </c>
      <c r="M62" s="7">
        <f t="shared" si="37"/>
        <v>4777121.857142857</v>
      </c>
      <c r="N62" s="7">
        <f t="shared" si="37"/>
        <v>4831491.8</v>
      </c>
      <c r="O62" s="7">
        <f t="shared" si="37"/>
        <v>4958355</v>
      </c>
      <c r="P62" s="7">
        <f t="shared" si="37"/>
        <v>5592671</v>
      </c>
      <c r="Q62" s="7">
        <f t="shared" si="37"/>
        <v>951474</v>
      </c>
      <c r="R62" s="7">
        <f t="shared" si="37"/>
        <v>317158</v>
      </c>
      <c r="S62" s="7">
        <f t="shared" si="37"/>
        <v>190294.8</v>
      </c>
      <c r="T62" s="7">
        <f t="shared" si="37"/>
        <v>135924.85714285713</v>
      </c>
      <c r="U62" s="7">
        <f t="shared" si="37"/>
        <v>105719.33333333333</v>
      </c>
      <c r="V62" s="7">
        <f t="shared" si="37"/>
        <v>86497.63636363637</v>
      </c>
      <c r="W62" s="7">
        <f t="shared" si="37"/>
        <v>73190.30769230769</v>
      </c>
      <c r="X62" s="7">
        <f t="shared" si="37"/>
        <v>63431.6</v>
      </c>
      <c r="Y62" s="7">
        <f t="shared" si="37"/>
        <v>55969.05882352941</v>
      </c>
      <c r="Z62" s="7">
        <f t="shared" si="37"/>
        <v>50077.57894736842</v>
      </c>
      <c r="AA62" s="7">
        <f t="shared" si="37"/>
        <v>45308.28571428572</v>
      </c>
      <c r="AB62" s="7">
        <f t="shared" si="37"/>
        <v>41368.434782608696</v>
      </c>
      <c r="AC62" s="7">
        <f t="shared" si="38"/>
        <v>38058.96</v>
      </c>
      <c r="AD62" s="7">
        <f t="shared" si="38"/>
        <v>35239.77777777778</v>
      </c>
      <c r="AE62" s="7">
        <f t="shared" si="38"/>
        <v>32809.44827586207</v>
      </c>
      <c r="AF62" s="7">
        <f t="shared" si="38"/>
        <v>30692.709677419356</v>
      </c>
      <c r="AG62" s="7">
        <f t="shared" si="38"/>
        <v>28832.545454545456</v>
      </c>
      <c r="AH62" s="7">
        <f t="shared" si="38"/>
        <v>27184.97142857143</v>
      </c>
    </row>
    <row r="63" spans="1:34" ht="12.75">
      <c r="A63" s="36" t="s">
        <v>21</v>
      </c>
      <c r="B63" s="54">
        <v>51794</v>
      </c>
      <c r="C63" s="38">
        <v>0</v>
      </c>
      <c r="D63" s="39">
        <f t="shared" si="30"/>
        <v>51794</v>
      </c>
      <c r="E63" s="40">
        <f t="shared" si="31"/>
        <v>0.7588542352328504</v>
      </c>
      <c r="F63" s="40">
        <f t="shared" si="32"/>
        <v>1</v>
      </c>
      <c r="G63" s="40">
        <f t="shared" si="33"/>
        <v>0.756</v>
      </c>
      <c r="H63" s="12">
        <f t="shared" si="34"/>
        <v>1</v>
      </c>
      <c r="I63" s="12">
        <v>0</v>
      </c>
      <c r="J63" s="12">
        <f t="shared" si="35"/>
        <v>0</v>
      </c>
      <c r="K63" s="41">
        <f t="shared" si="36"/>
        <v>1</v>
      </c>
      <c r="M63" s="7">
        <f t="shared" si="37"/>
        <v>4646649</v>
      </c>
      <c r="N63" s="7">
        <f t="shared" si="37"/>
        <v>4647290.411764706</v>
      </c>
      <c r="O63" s="7">
        <f t="shared" si="37"/>
        <v>4648102.866666666</v>
      </c>
      <c r="P63" s="7">
        <f t="shared" si="37"/>
        <v>4649165.307692308</v>
      </c>
      <c r="Q63" s="7">
        <f t="shared" si="37"/>
        <v>4650614.090909091</v>
      </c>
      <c r="R63" s="7">
        <f t="shared" si="37"/>
        <v>4652706.777777778</v>
      </c>
      <c r="S63" s="7">
        <f t="shared" si="37"/>
        <v>4655995.285714285</v>
      </c>
      <c r="T63" s="7">
        <f t="shared" si="37"/>
        <v>4661914.6</v>
      </c>
      <c r="U63" s="7">
        <f t="shared" si="37"/>
        <v>4675726.333333333</v>
      </c>
      <c r="V63" s="7">
        <f t="shared" si="37"/>
        <v>4744785</v>
      </c>
      <c r="W63" s="7">
        <f t="shared" si="37"/>
        <v>103588</v>
      </c>
      <c r="X63" s="7">
        <f t="shared" si="37"/>
        <v>34529.333333333336</v>
      </c>
      <c r="Y63" s="7">
        <f t="shared" si="37"/>
        <v>20717.6</v>
      </c>
      <c r="Z63" s="7">
        <f t="shared" si="37"/>
        <v>14798.285714285714</v>
      </c>
      <c r="AA63" s="7">
        <f t="shared" si="37"/>
        <v>11509.777777777777</v>
      </c>
      <c r="AB63" s="7">
        <f t="shared" si="37"/>
        <v>9417.09090909091</v>
      </c>
      <c r="AC63" s="7">
        <f t="shared" si="38"/>
        <v>7968.307692307692</v>
      </c>
      <c r="AD63" s="7">
        <f t="shared" si="38"/>
        <v>6905.866666666667</v>
      </c>
      <c r="AE63" s="7">
        <f t="shared" si="38"/>
        <v>6093.411764705882</v>
      </c>
      <c r="AF63" s="7">
        <f t="shared" si="38"/>
        <v>5452</v>
      </c>
      <c r="AG63" s="7">
        <f t="shared" si="38"/>
        <v>4932.761904761905</v>
      </c>
      <c r="AH63" s="7">
        <f t="shared" si="38"/>
        <v>4503.826086956522</v>
      </c>
    </row>
    <row r="64" spans="1:34" ht="12.75">
      <c r="A64" s="36" t="s">
        <v>22</v>
      </c>
      <c r="B64" s="54">
        <v>84605</v>
      </c>
      <c r="C64" s="38">
        <v>0</v>
      </c>
      <c r="D64" s="39">
        <f t="shared" si="30"/>
        <v>84605</v>
      </c>
      <c r="E64" s="40">
        <f t="shared" si="31"/>
        <v>1.2395810822078872</v>
      </c>
      <c r="F64" s="40">
        <f t="shared" si="32"/>
        <v>1</v>
      </c>
      <c r="G64" s="40">
        <f t="shared" si="33"/>
        <v>1.235</v>
      </c>
      <c r="H64" s="12">
        <f t="shared" si="34"/>
        <v>1</v>
      </c>
      <c r="I64" s="12">
        <v>0</v>
      </c>
      <c r="J64" s="12">
        <f t="shared" si="35"/>
        <v>0</v>
      </c>
      <c r="K64" s="41">
        <f t="shared" si="36"/>
        <v>1</v>
      </c>
      <c r="M64" s="7">
        <f t="shared" si="37"/>
        <v>4650102.7894736845</v>
      </c>
      <c r="N64" s="7">
        <f t="shared" si="37"/>
        <v>4651150.529411765</v>
      </c>
      <c r="O64" s="7">
        <f t="shared" si="37"/>
        <v>4652477.666666667</v>
      </c>
      <c r="P64" s="7">
        <f t="shared" si="37"/>
        <v>4654213.153846154</v>
      </c>
      <c r="Q64" s="7">
        <f t="shared" si="37"/>
        <v>4656579.7272727275</v>
      </c>
      <c r="R64" s="7">
        <f t="shared" si="37"/>
        <v>4659998.111111111</v>
      </c>
      <c r="S64" s="7">
        <f t="shared" si="37"/>
        <v>4665369.857142857</v>
      </c>
      <c r="T64" s="7">
        <f t="shared" si="37"/>
        <v>4675039</v>
      </c>
      <c r="U64" s="7">
        <f t="shared" si="37"/>
        <v>4697600.333333333</v>
      </c>
      <c r="V64" s="7">
        <f t="shared" si="37"/>
        <v>4810407</v>
      </c>
      <c r="W64" s="7">
        <f t="shared" si="37"/>
        <v>169210</v>
      </c>
      <c r="X64" s="7">
        <f t="shared" si="37"/>
        <v>56403.333333333336</v>
      </c>
      <c r="Y64" s="7">
        <f t="shared" si="37"/>
        <v>33842</v>
      </c>
      <c r="Z64" s="7">
        <f t="shared" si="37"/>
        <v>24172.85714285714</v>
      </c>
      <c r="AA64" s="7">
        <f t="shared" si="37"/>
        <v>18801.11111111111</v>
      </c>
      <c r="AB64" s="7">
        <f t="shared" si="37"/>
        <v>15382.727272727272</v>
      </c>
      <c r="AC64" s="7">
        <f t="shared" si="38"/>
        <v>13016.153846153846</v>
      </c>
      <c r="AD64" s="7">
        <f t="shared" si="38"/>
        <v>11280.666666666666</v>
      </c>
      <c r="AE64" s="7">
        <f t="shared" si="38"/>
        <v>9953.529411764706</v>
      </c>
      <c r="AF64" s="7">
        <f t="shared" si="38"/>
        <v>8905.78947368421</v>
      </c>
      <c r="AG64" s="7">
        <f t="shared" si="38"/>
        <v>8057.619047619048</v>
      </c>
      <c r="AH64" s="7">
        <f t="shared" si="38"/>
        <v>7356.95652173913</v>
      </c>
    </row>
    <row r="65" spans="1:34" ht="12.75">
      <c r="A65" s="36" t="s">
        <v>23</v>
      </c>
      <c r="B65" s="54">
        <v>61744</v>
      </c>
      <c r="C65" s="38">
        <v>0</v>
      </c>
      <c r="D65" s="39">
        <f t="shared" si="30"/>
        <v>61744</v>
      </c>
      <c r="E65" s="40">
        <f t="shared" si="31"/>
        <v>0.9046355929300135</v>
      </c>
      <c r="F65" s="40">
        <f t="shared" si="32"/>
        <v>1</v>
      </c>
      <c r="G65" s="40">
        <f t="shared" si="33"/>
        <v>0.901</v>
      </c>
      <c r="H65" s="12">
        <f t="shared" si="34"/>
        <v>1</v>
      </c>
      <c r="I65" s="12">
        <v>0</v>
      </c>
      <c r="J65" s="12">
        <f t="shared" si="35"/>
        <v>0</v>
      </c>
      <c r="K65" s="41">
        <f t="shared" si="36"/>
        <v>1</v>
      </c>
      <c r="M65" s="7">
        <f t="shared" si="37"/>
        <v>4647696.368421053</v>
      </c>
      <c r="N65" s="7">
        <f t="shared" si="37"/>
        <v>4648461</v>
      </c>
      <c r="O65" s="7">
        <f t="shared" si="37"/>
        <v>4649429.533333333</v>
      </c>
      <c r="P65" s="7">
        <f t="shared" si="37"/>
        <v>4650696.076923077</v>
      </c>
      <c r="Q65" s="7">
        <f t="shared" si="37"/>
        <v>4652423.181818182</v>
      </c>
      <c r="R65" s="7">
        <f t="shared" si="37"/>
        <v>4654917.888888889</v>
      </c>
      <c r="S65" s="7">
        <f t="shared" si="37"/>
        <v>4658838.142857143</v>
      </c>
      <c r="T65" s="7">
        <f t="shared" si="37"/>
        <v>4665894.6</v>
      </c>
      <c r="U65" s="7">
        <f t="shared" si="37"/>
        <v>4682359.666666667</v>
      </c>
      <c r="V65" s="7">
        <f t="shared" si="37"/>
        <v>4764685</v>
      </c>
      <c r="W65" s="7">
        <f t="shared" si="37"/>
        <v>123488</v>
      </c>
      <c r="X65" s="7">
        <f t="shared" si="37"/>
        <v>41162.666666666664</v>
      </c>
      <c r="Y65" s="7">
        <f t="shared" si="37"/>
        <v>24697.6</v>
      </c>
      <c r="Z65" s="7">
        <f t="shared" si="37"/>
        <v>17641.14285714286</v>
      </c>
      <c r="AA65" s="7">
        <f t="shared" si="37"/>
        <v>13720.888888888889</v>
      </c>
      <c r="AB65" s="7">
        <f t="shared" si="37"/>
        <v>11226.181818181818</v>
      </c>
      <c r="AC65" s="7">
        <f t="shared" si="38"/>
        <v>9499.076923076924</v>
      </c>
      <c r="AD65" s="7">
        <f t="shared" si="38"/>
        <v>8232.533333333333</v>
      </c>
      <c r="AE65" s="7">
        <f t="shared" si="38"/>
        <v>7264</v>
      </c>
      <c r="AF65" s="7">
        <f t="shared" si="38"/>
        <v>6499.368421052632</v>
      </c>
      <c r="AG65" s="7">
        <f t="shared" si="38"/>
        <v>5880.380952380952</v>
      </c>
      <c r="AH65" s="7">
        <f t="shared" si="38"/>
        <v>5369.04347826087</v>
      </c>
    </row>
    <row r="66" spans="1:34" ht="12.75">
      <c r="A66" s="36" t="s">
        <v>24</v>
      </c>
      <c r="B66" s="54">
        <v>299401</v>
      </c>
      <c r="C66" s="38">
        <v>0</v>
      </c>
      <c r="D66" s="39">
        <f t="shared" si="30"/>
        <v>299401</v>
      </c>
      <c r="E66" s="40">
        <f t="shared" si="31"/>
        <v>4.38664163576767</v>
      </c>
      <c r="F66" s="40">
        <f t="shared" si="32"/>
        <v>4</v>
      </c>
      <c r="G66" s="40">
        <f t="shared" si="33"/>
        <v>4.371</v>
      </c>
      <c r="H66" s="12">
        <f t="shared" si="34"/>
        <v>4</v>
      </c>
      <c r="I66" s="12">
        <v>1</v>
      </c>
      <c r="J66" s="12">
        <f t="shared" si="35"/>
        <v>0</v>
      </c>
      <c r="K66" s="41">
        <f t="shared" si="36"/>
        <v>4</v>
      </c>
      <c r="M66" s="7">
        <f t="shared" si="37"/>
        <v>4687258.692307692</v>
      </c>
      <c r="N66" s="7">
        <f t="shared" si="37"/>
        <v>4695633.545454546</v>
      </c>
      <c r="O66" s="7">
        <f t="shared" si="37"/>
        <v>4707730.555555556</v>
      </c>
      <c r="P66" s="7">
        <f t="shared" si="37"/>
        <v>4726740.142857143</v>
      </c>
      <c r="Q66" s="7">
        <f t="shared" si="37"/>
        <v>4760957.4</v>
      </c>
      <c r="R66" s="7">
        <f t="shared" si="37"/>
        <v>4840797.666666667</v>
      </c>
      <c r="S66" s="7">
        <f t="shared" si="37"/>
        <v>5239999</v>
      </c>
      <c r="T66" s="7">
        <f t="shared" si="37"/>
        <v>598802</v>
      </c>
      <c r="U66" s="7">
        <f t="shared" si="37"/>
        <v>199600.66666666666</v>
      </c>
      <c r="V66" s="7">
        <f t="shared" si="37"/>
        <v>119760.4</v>
      </c>
      <c r="W66" s="7">
        <f t="shared" si="37"/>
        <v>85543.14285714286</v>
      </c>
      <c r="X66" s="7">
        <f t="shared" si="37"/>
        <v>66533.55555555556</v>
      </c>
      <c r="Y66" s="7">
        <f t="shared" si="37"/>
        <v>54436.545454545456</v>
      </c>
      <c r="Z66" s="7">
        <f t="shared" si="37"/>
        <v>46061.692307692305</v>
      </c>
      <c r="AA66" s="7">
        <f t="shared" si="37"/>
        <v>39920.13333333333</v>
      </c>
      <c r="AB66" s="7">
        <f t="shared" si="37"/>
        <v>35223.64705882353</v>
      </c>
      <c r="AC66" s="7">
        <f t="shared" si="38"/>
        <v>31515.894736842107</v>
      </c>
      <c r="AD66" s="7">
        <f t="shared" si="38"/>
        <v>28514.380952380954</v>
      </c>
      <c r="AE66" s="7">
        <f t="shared" si="38"/>
        <v>26034.869565217392</v>
      </c>
      <c r="AF66" s="7">
        <f t="shared" si="38"/>
        <v>23952.08</v>
      </c>
      <c r="AG66" s="7">
        <f t="shared" si="38"/>
        <v>22177.85185185185</v>
      </c>
      <c r="AH66" s="7">
        <f t="shared" si="38"/>
        <v>20648.344827586207</v>
      </c>
    </row>
    <row r="67" spans="1:34" ht="12.75">
      <c r="A67" s="36" t="s">
        <v>25</v>
      </c>
      <c r="B67" s="54">
        <v>945740</v>
      </c>
      <c r="C67" s="38">
        <v>0</v>
      </c>
      <c r="D67" s="39">
        <f t="shared" si="30"/>
        <v>945740</v>
      </c>
      <c r="E67" s="40">
        <f t="shared" si="31"/>
        <v>13.856408163669846</v>
      </c>
      <c r="F67" s="40">
        <f t="shared" si="32"/>
        <v>14</v>
      </c>
      <c r="G67" s="40">
        <f t="shared" si="33"/>
        <v>13.807</v>
      </c>
      <c r="H67" s="12">
        <f t="shared" si="34"/>
        <v>14</v>
      </c>
      <c r="I67" s="12">
        <v>0</v>
      </c>
      <c r="J67" s="12">
        <f t="shared" si="35"/>
        <v>0</v>
      </c>
      <c r="K67" s="41">
        <f t="shared" si="36"/>
        <v>14</v>
      </c>
      <c r="M67" s="7">
        <f t="shared" si="37"/>
        <v>270211.4285714286</v>
      </c>
      <c r="N67" s="7">
        <f t="shared" si="37"/>
        <v>210164.44444444444</v>
      </c>
      <c r="O67" s="7">
        <f t="shared" si="37"/>
        <v>171952.72727272726</v>
      </c>
      <c r="P67" s="7">
        <f t="shared" si="37"/>
        <v>145498.46153846153</v>
      </c>
      <c r="Q67" s="7">
        <f t="shared" si="37"/>
        <v>126098.66666666667</v>
      </c>
      <c r="R67" s="7">
        <f t="shared" si="37"/>
        <v>111263.5294117647</v>
      </c>
      <c r="S67" s="7">
        <f t="shared" si="37"/>
        <v>99551.57894736843</v>
      </c>
      <c r="T67" s="7">
        <f t="shared" si="37"/>
        <v>90070.47619047618</v>
      </c>
      <c r="U67" s="7">
        <f t="shared" si="37"/>
        <v>82238.26086956522</v>
      </c>
      <c r="V67" s="7">
        <f t="shared" si="37"/>
        <v>75659.2</v>
      </c>
      <c r="W67" s="7">
        <f t="shared" si="37"/>
        <v>70054.81481481482</v>
      </c>
      <c r="X67" s="7">
        <f t="shared" si="37"/>
        <v>65223.44827586207</v>
      </c>
      <c r="Y67" s="7">
        <f t="shared" si="37"/>
        <v>61015.48387096774</v>
      </c>
      <c r="Z67" s="7">
        <f t="shared" si="37"/>
        <v>57317.57575757576</v>
      </c>
      <c r="AA67" s="7">
        <f t="shared" si="37"/>
        <v>54042.28571428572</v>
      </c>
      <c r="AB67" s="7">
        <f t="shared" si="37"/>
        <v>51121.08108108108</v>
      </c>
      <c r="AC67" s="7">
        <f t="shared" si="38"/>
        <v>48499.48717948718</v>
      </c>
      <c r="AD67" s="7">
        <f t="shared" si="38"/>
        <v>46133.65853658537</v>
      </c>
      <c r="AE67" s="7">
        <f t="shared" si="38"/>
        <v>43987.90697674418</v>
      </c>
      <c r="AF67" s="7">
        <f t="shared" si="38"/>
        <v>42032.88888888889</v>
      </c>
      <c r="AG67" s="7">
        <f t="shared" si="38"/>
        <v>40244.255319148935</v>
      </c>
      <c r="AH67" s="7">
        <f t="shared" si="38"/>
        <v>38601.63265306123</v>
      </c>
    </row>
    <row r="68" spans="1:34" ht="12.75">
      <c r="A68" s="36" t="s">
        <v>26</v>
      </c>
      <c r="B68" s="54">
        <v>151251</v>
      </c>
      <c r="C68" s="38">
        <v>0</v>
      </c>
      <c r="D68" s="39">
        <f t="shared" si="30"/>
        <v>151251</v>
      </c>
      <c r="E68" s="40">
        <f t="shared" si="31"/>
        <v>2.2160378023169454</v>
      </c>
      <c r="F68" s="40">
        <f t="shared" si="32"/>
        <v>2</v>
      </c>
      <c r="G68" s="40">
        <f t="shared" si="33"/>
        <v>2.208</v>
      </c>
      <c r="H68" s="12">
        <f t="shared" si="34"/>
        <v>2</v>
      </c>
      <c r="I68" s="12">
        <v>0</v>
      </c>
      <c r="J68" s="12">
        <f t="shared" si="35"/>
        <v>0</v>
      </c>
      <c r="K68" s="41">
        <f t="shared" si="36"/>
        <v>2</v>
      </c>
      <c r="M68" s="7">
        <f t="shared" si="37"/>
        <v>4658991.235294118</v>
      </c>
      <c r="N68" s="7">
        <f t="shared" si="37"/>
        <v>4661363.8</v>
      </c>
      <c r="O68" s="7">
        <f t="shared" si="37"/>
        <v>4664466.384615385</v>
      </c>
      <c r="P68" s="7">
        <f t="shared" si="37"/>
        <v>4668697.181818182</v>
      </c>
      <c r="Q68" s="7">
        <f t="shared" si="37"/>
        <v>4674808.333333333</v>
      </c>
      <c r="R68" s="7">
        <f t="shared" si="37"/>
        <v>4684411.571428572</v>
      </c>
      <c r="S68" s="7">
        <f t="shared" si="37"/>
        <v>4701697.4</v>
      </c>
      <c r="T68" s="7">
        <f t="shared" si="37"/>
        <v>4742031</v>
      </c>
      <c r="U68" s="7">
        <f t="shared" si="37"/>
        <v>4943699</v>
      </c>
      <c r="V68" s="7">
        <f t="shared" si="37"/>
        <v>302502</v>
      </c>
      <c r="W68" s="7">
        <f t="shared" si="37"/>
        <v>100834</v>
      </c>
      <c r="X68" s="7">
        <f t="shared" si="37"/>
        <v>60500.4</v>
      </c>
      <c r="Y68" s="7">
        <f t="shared" si="37"/>
        <v>43214.57142857143</v>
      </c>
      <c r="Z68" s="7">
        <f t="shared" si="37"/>
        <v>33611.333333333336</v>
      </c>
      <c r="AA68" s="7">
        <f t="shared" si="37"/>
        <v>27500.18181818182</v>
      </c>
      <c r="AB68" s="7">
        <f t="shared" si="37"/>
        <v>23269.384615384617</v>
      </c>
      <c r="AC68" s="7">
        <f t="shared" si="38"/>
        <v>20166.8</v>
      </c>
      <c r="AD68" s="7">
        <f t="shared" si="38"/>
        <v>17794.235294117647</v>
      </c>
      <c r="AE68" s="7">
        <f t="shared" si="38"/>
        <v>15921.157894736842</v>
      </c>
      <c r="AF68" s="7">
        <f t="shared" si="38"/>
        <v>14404.857142857143</v>
      </c>
      <c r="AG68" s="7">
        <f t="shared" si="38"/>
        <v>13152.260869565218</v>
      </c>
      <c r="AH68" s="7">
        <f t="shared" si="38"/>
        <v>12100.08</v>
      </c>
    </row>
    <row r="69" spans="1:34" ht="12.75">
      <c r="A69" s="36" t="s">
        <v>27</v>
      </c>
      <c r="B69" s="54">
        <v>381785</v>
      </c>
      <c r="C69" s="38">
        <v>0</v>
      </c>
      <c r="D69" s="39">
        <f t="shared" si="30"/>
        <v>381785</v>
      </c>
      <c r="E69" s="40">
        <f t="shared" si="31"/>
        <v>5.593681974714713</v>
      </c>
      <c r="F69" s="40">
        <f t="shared" si="32"/>
        <v>6</v>
      </c>
      <c r="G69" s="40">
        <f t="shared" si="33"/>
        <v>5.573</v>
      </c>
      <c r="H69" s="12">
        <f t="shared" si="34"/>
        <v>6</v>
      </c>
      <c r="I69" s="12">
        <v>0</v>
      </c>
      <c r="J69" s="12">
        <f t="shared" si="35"/>
        <v>0</v>
      </c>
      <c r="K69" s="41">
        <f t="shared" si="36"/>
        <v>6</v>
      </c>
      <c r="M69" s="7">
        <f t="shared" si="37"/>
        <v>4726038.111111111</v>
      </c>
      <c r="N69" s="7">
        <f t="shared" si="37"/>
        <v>4750278.428571428</v>
      </c>
      <c r="O69" s="7">
        <f t="shared" si="37"/>
        <v>4793911</v>
      </c>
      <c r="P69" s="7">
        <f t="shared" si="37"/>
        <v>4895720.333333333</v>
      </c>
      <c r="Q69" s="7">
        <f t="shared" si="37"/>
        <v>5404767</v>
      </c>
      <c r="R69" s="7">
        <f t="shared" si="37"/>
        <v>763570</v>
      </c>
      <c r="S69" s="7">
        <f t="shared" si="37"/>
        <v>254523.33333333334</v>
      </c>
      <c r="T69" s="7">
        <f t="shared" si="37"/>
        <v>152714</v>
      </c>
      <c r="U69" s="7">
        <f t="shared" si="37"/>
        <v>109081.42857142857</v>
      </c>
      <c r="V69" s="7">
        <f t="shared" si="37"/>
        <v>84841.11111111111</v>
      </c>
      <c r="W69" s="7">
        <f t="shared" si="37"/>
        <v>69415.45454545454</v>
      </c>
      <c r="X69" s="7">
        <f t="shared" si="37"/>
        <v>58736.153846153844</v>
      </c>
      <c r="Y69" s="7">
        <f t="shared" si="37"/>
        <v>50904.666666666664</v>
      </c>
      <c r="Z69" s="7">
        <f t="shared" si="37"/>
        <v>44915.882352941175</v>
      </c>
      <c r="AA69" s="7">
        <f t="shared" si="37"/>
        <v>40187.89473684211</v>
      </c>
      <c r="AB69" s="7">
        <f t="shared" si="37"/>
        <v>36360.47619047619</v>
      </c>
      <c r="AC69" s="7">
        <f t="shared" si="38"/>
        <v>33198.69565217391</v>
      </c>
      <c r="AD69" s="7">
        <f t="shared" si="38"/>
        <v>30542.8</v>
      </c>
      <c r="AE69" s="7">
        <f t="shared" si="38"/>
        <v>28280.37037037037</v>
      </c>
      <c r="AF69" s="7">
        <f t="shared" si="38"/>
        <v>26330</v>
      </c>
      <c r="AG69" s="7">
        <f t="shared" si="38"/>
        <v>24631.290322580644</v>
      </c>
      <c r="AH69" s="7">
        <f t="shared" si="38"/>
        <v>23138.484848484848</v>
      </c>
    </row>
    <row r="70" spans="1:34" ht="12.75">
      <c r="A70" s="36" t="s">
        <v>28</v>
      </c>
      <c r="B70" s="54">
        <v>73840</v>
      </c>
      <c r="C70" s="38">
        <v>0</v>
      </c>
      <c r="D70" s="39">
        <f t="shared" si="30"/>
        <v>73840</v>
      </c>
      <c r="E70" s="40">
        <f t="shared" si="31"/>
        <v>1.0818588394330169</v>
      </c>
      <c r="F70" s="40">
        <f t="shared" si="32"/>
        <v>1</v>
      </c>
      <c r="G70" s="40">
        <f t="shared" si="33"/>
        <v>1.078</v>
      </c>
      <c r="H70" s="12">
        <f t="shared" si="34"/>
        <v>1</v>
      </c>
      <c r="I70" s="12">
        <v>0</v>
      </c>
      <c r="J70" s="12">
        <f t="shared" si="35"/>
        <v>0</v>
      </c>
      <c r="K70" s="41">
        <f t="shared" si="36"/>
        <v>1</v>
      </c>
      <c r="M70" s="7">
        <f t="shared" si="37"/>
        <v>4648969.631578947</v>
      </c>
      <c r="N70" s="7">
        <f t="shared" si="37"/>
        <v>4649884.05882353</v>
      </c>
      <c r="O70" s="7">
        <f t="shared" si="37"/>
        <v>4651042.333333333</v>
      </c>
      <c r="P70" s="7">
        <f t="shared" si="37"/>
        <v>4652557</v>
      </c>
      <c r="Q70" s="7">
        <f t="shared" si="37"/>
        <v>4654622.454545454</v>
      </c>
      <c r="R70" s="7">
        <f t="shared" si="37"/>
        <v>4657605.888888889</v>
      </c>
      <c r="S70" s="7">
        <f t="shared" si="37"/>
        <v>4662294.142857143</v>
      </c>
      <c r="T70" s="7">
        <f t="shared" si="37"/>
        <v>4670733</v>
      </c>
      <c r="U70" s="7">
        <f t="shared" si="37"/>
        <v>4690423.666666667</v>
      </c>
      <c r="V70" s="7">
        <f t="shared" si="37"/>
        <v>4788877</v>
      </c>
      <c r="W70" s="7">
        <f t="shared" si="37"/>
        <v>147680</v>
      </c>
      <c r="X70" s="7">
        <f t="shared" si="37"/>
        <v>49226.666666666664</v>
      </c>
      <c r="Y70" s="7">
        <f t="shared" si="37"/>
        <v>29536</v>
      </c>
      <c r="Z70" s="7">
        <f t="shared" si="37"/>
        <v>21097.14285714286</v>
      </c>
      <c r="AA70" s="7">
        <f t="shared" si="37"/>
        <v>16408.88888888889</v>
      </c>
      <c r="AB70" s="7">
        <f t="shared" si="37"/>
        <v>13425.454545454546</v>
      </c>
      <c r="AC70" s="7">
        <f t="shared" si="38"/>
        <v>11360</v>
      </c>
      <c r="AD70" s="7">
        <f t="shared" si="38"/>
        <v>9845.333333333334</v>
      </c>
      <c r="AE70" s="7">
        <f t="shared" si="38"/>
        <v>8687.058823529413</v>
      </c>
      <c r="AF70" s="7">
        <f t="shared" si="38"/>
        <v>7772.631578947368</v>
      </c>
      <c r="AG70" s="7">
        <f t="shared" si="38"/>
        <v>7032.380952380952</v>
      </c>
      <c r="AH70" s="7">
        <f t="shared" si="38"/>
        <v>6420.869565217391</v>
      </c>
    </row>
    <row r="71" spans="1:34" ht="12.75">
      <c r="A71" s="36" t="s">
        <v>29</v>
      </c>
      <c r="B71" s="54">
        <v>211975</v>
      </c>
      <c r="C71" s="38">
        <v>0</v>
      </c>
      <c r="D71" s="39">
        <f t="shared" si="30"/>
        <v>211975</v>
      </c>
      <c r="E71" s="40">
        <f t="shared" si="31"/>
        <v>3.105728974658908</v>
      </c>
      <c r="F71" s="40">
        <f t="shared" si="32"/>
        <v>3</v>
      </c>
      <c r="G71" s="40">
        <f t="shared" si="33"/>
        <v>3.094</v>
      </c>
      <c r="H71" s="12">
        <f t="shared" si="34"/>
        <v>3</v>
      </c>
      <c r="I71" s="12">
        <v>0</v>
      </c>
      <c r="J71" s="12">
        <f t="shared" si="35"/>
        <v>0</v>
      </c>
      <c r="K71" s="41">
        <f t="shared" si="36"/>
        <v>3</v>
      </c>
      <c r="M71" s="7">
        <f t="shared" si="37"/>
        <v>4669460.333333333</v>
      </c>
      <c r="N71" s="7">
        <f t="shared" si="37"/>
        <v>4673808.538461538</v>
      </c>
      <c r="O71" s="7">
        <f t="shared" si="37"/>
        <v>4679737.909090909</v>
      </c>
      <c r="P71" s="7">
        <f t="shared" si="37"/>
        <v>4688302.555555556</v>
      </c>
      <c r="Q71" s="7">
        <f t="shared" si="37"/>
        <v>4701761.285714285</v>
      </c>
      <c r="R71" s="7">
        <f t="shared" si="37"/>
        <v>4725987</v>
      </c>
      <c r="S71" s="7">
        <f t="shared" si="37"/>
        <v>4782513.666666667</v>
      </c>
      <c r="T71" s="7">
        <f t="shared" si="37"/>
        <v>5065147</v>
      </c>
      <c r="U71" s="7">
        <f t="shared" si="37"/>
        <v>423950</v>
      </c>
      <c r="V71" s="7">
        <f t="shared" si="37"/>
        <v>141316.66666666666</v>
      </c>
      <c r="W71" s="7">
        <f t="shared" si="37"/>
        <v>84790</v>
      </c>
      <c r="X71" s="7">
        <f t="shared" si="37"/>
        <v>60564.28571428572</v>
      </c>
      <c r="Y71" s="7">
        <f t="shared" si="37"/>
        <v>47105.555555555555</v>
      </c>
      <c r="Z71" s="7">
        <f t="shared" si="37"/>
        <v>38540.90909090909</v>
      </c>
      <c r="AA71" s="7">
        <f t="shared" si="37"/>
        <v>32611.53846153846</v>
      </c>
      <c r="AB71" s="7">
        <f t="shared" si="37"/>
        <v>28263.333333333332</v>
      </c>
      <c r="AC71" s="7">
        <f t="shared" si="38"/>
        <v>24938.235294117647</v>
      </c>
      <c r="AD71" s="7">
        <f t="shared" si="38"/>
        <v>22313.157894736843</v>
      </c>
      <c r="AE71" s="7">
        <f t="shared" si="38"/>
        <v>20188.095238095237</v>
      </c>
      <c r="AF71" s="7">
        <f t="shared" si="38"/>
        <v>18432.608695652172</v>
      </c>
      <c r="AG71" s="7">
        <f t="shared" si="38"/>
        <v>16958</v>
      </c>
      <c r="AH71" s="7">
        <f t="shared" si="38"/>
        <v>15701.851851851852</v>
      </c>
    </row>
    <row r="72" spans="1:34" ht="12.75">
      <c r="A72" s="36" t="s">
        <v>32</v>
      </c>
      <c r="B72" s="54">
        <v>719194</v>
      </c>
      <c r="C72" s="38">
        <v>0</v>
      </c>
      <c r="D72" s="39">
        <f t="shared" si="30"/>
        <v>719194</v>
      </c>
      <c r="E72" s="40">
        <f t="shared" si="31"/>
        <v>10.53719374549281</v>
      </c>
      <c r="F72" s="40">
        <f t="shared" si="32"/>
        <v>11</v>
      </c>
      <c r="G72" s="40">
        <f t="shared" si="33"/>
        <v>10.499</v>
      </c>
      <c r="H72" s="12">
        <f t="shared" si="34"/>
        <v>10</v>
      </c>
      <c r="I72" s="12">
        <v>0</v>
      </c>
      <c r="J72" s="12">
        <f t="shared" si="35"/>
        <v>0</v>
      </c>
      <c r="K72" s="41">
        <f t="shared" si="36"/>
        <v>10</v>
      </c>
      <c r="M72" s="7">
        <f t="shared" si="37"/>
        <v>1438388</v>
      </c>
      <c r="N72" s="7">
        <f t="shared" si="37"/>
        <v>479462.6666666667</v>
      </c>
      <c r="O72" s="7">
        <f t="shared" si="37"/>
        <v>287677.6</v>
      </c>
      <c r="P72" s="7">
        <f t="shared" si="37"/>
        <v>205484</v>
      </c>
      <c r="Q72" s="7">
        <f t="shared" si="37"/>
        <v>159820.88888888888</v>
      </c>
      <c r="R72" s="7">
        <f t="shared" si="37"/>
        <v>130762.54545454546</v>
      </c>
      <c r="S72" s="7">
        <f t="shared" si="37"/>
        <v>110645.23076923077</v>
      </c>
      <c r="T72" s="7">
        <f t="shared" si="37"/>
        <v>95892.53333333334</v>
      </c>
      <c r="U72" s="7">
        <f t="shared" si="37"/>
        <v>84611.05882352941</v>
      </c>
      <c r="V72" s="7">
        <f t="shared" si="37"/>
        <v>75704.63157894737</v>
      </c>
      <c r="W72" s="7">
        <f t="shared" si="37"/>
        <v>68494.66666666667</v>
      </c>
      <c r="X72" s="7">
        <f t="shared" si="37"/>
        <v>62538.608695652176</v>
      </c>
      <c r="Y72" s="7">
        <f t="shared" si="37"/>
        <v>57535.52</v>
      </c>
      <c r="Z72" s="7">
        <f t="shared" si="37"/>
        <v>53273.62962962963</v>
      </c>
      <c r="AA72" s="7">
        <f t="shared" si="37"/>
        <v>49599.58620689655</v>
      </c>
      <c r="AB72" s="7">
        <f t="shared" si="37"/>
        <v>46399.6129032258</v>
      </c>
      <c r="AC72" s="7">
        <f t="shared" si="38"/>
        <v>43587.51515151515</v>
      </c>
      <c r="AD72" s="7">
        <f t="shared" si="38"/>
        <v>41096.8</v>
      </c>
      <c r="AE72" s="7">
        <f t="shared" si="38"/>
        <v>38875.35135135135</v>
      </c>
      <c r="AF72" s="7">
        <f t="shared" si="38"/>
        <v>36881.743589743586</v>
      </c>
      <c r="AG72" s="7">
        <f t="shared" si="38"/>
        <v>35082.634146341465</v>
      </c>
      <c r="AH72" s="7">
        <f t="shared" si="38"/>
        <v>33450.88372093023</v>
      </c>
    </row>
    <row r="73" spans="1:34" ht="12.75">
      <c r="A73" s="36" t="s">
        <v>30</v>
      </c>
      <c r="B73" s="54">
        <v>755197</v>
      </c>
      <c r="C73" s="38">
        <v>0</v>
      </c>
      <c r="D73" s="39">
        <f t="shared" si="30"/>
        <v>755197</v>
      </c>
      <c r="E73" s="40">
        <f t="shared" si="31"/>
        <v>11.064687838072807</v>
      </c>
      <c r="F73" s="40">
        <f t="shared" si="32"/>
        <v>11</v>
      </c>
      <c r="G73" s="40">
        <f t="shared" si="33"/>
        <v>11.025</v>
      </c>
      <c r="H73" s="12">
        <f t="shared" si="34"/>
        <v>11</v>
      </c>
      <c r="I73" s="12">
        <v>0</v>
      </c>
      <c r="J73" s="12">
        <f t="shared" si="35"/>
        <v>0</v>
      </c>
      <c r="K73" s="41">
        <f t="shared" si="36"/>
        <v>11</v>
      </c>
      <c r="M73" s="7">
        <f t="shared" si="37"/>
        <v>1510394</v>
      </c>
      <c r="N73" s="7">
        <f t="shared" si="37"/>
        <v>503464.6666666667</v>
      </c>
      <c r="O73" s="7">
        <f t="shared" si="37"/>
        <v>302078.8</v>
      </c>
      <c r="P73" s="7">
        <f t="shared" si="37"/>
        <v>215770.57142857142</v>
      </c>
      <c r="Q73" s="7">
        <f t="shared" si="37"/>
        <v>167821.55555555556</v>
      </c>
      <c r="R73" s="7">
        <f t="shared" si="37"/>
        <v>137308.54545454544</v>
      </c>
      <c r="S73" s="7">
        <f t="shared" si="37"/>
        <v>116184.15384615384</v>
      </c>
      <c r="T73" s="7">
        <f t="shared" si="37"/>
        <v>100692.93333333333</v>
      </c>
      <c r="U73" s="7">
        <f t="shared" si="37"/>
        <v>88846.70588235294</v>
      </c>
      <c r="V73" s="7">
        <f t="shared" si="37"/>
        <v>79494.42105263157</v>
      </c>
      <c r="W73" s="7">
        <f t="shared" si="37"/>
        <v>71923.52380952382</v>
      </c>
      <c r="X73" s="7">
        <f t="shared" si="37"/>
        <v>65669.30434782608</v>
      </c>
      <c r="Y73" s="7">
        <f t="shared" si="37"/>
        <v>60415.76</v>
      </c>
      <c r="Z73" s="7">
        <f t="shared" si="37"/>
        <v>55940.51851851852</v>
      </c>
      <c r="AA73" s="7">
        <f t="shared" si="37"/>
        <v>52082.55172413793</v>
      </c>
      <c r="AB73" s="7">
        <f t="shared" si="37"/>
        <v>48722.3870967742</v>
      </c>
      <c r="AC73" s="7">
        <f t="shared" si="38"/>
        <v>45769.51515151515</v>
      </c>
      <c r="AD73" s="7">
        <f t="shared" si="38"/>
        <v>43154.114285714284</v>
      </c>
      <c r="AE73" s="7">
        <f t="shared" si="38"/>
        <v>40821.45945945946</v>
      </c>
      <c r="AF73" s="7">
        <f t="shared" si="38"/>
        <v>38728.05128205128</v>
      </c>
      <c r="AG73" s="7">
        <f t="shared" si="38"/>
        <v>36838.87804878049</v>
      </c>
      <c r="AH73" s="7">
        <f t="shared" si="38"/>
        <v>35125.441860465115</v>
      </c>
    </row>
    <row r="74" spans="1:34" ht="12.75">
      <c r="A74" s="36" t="s">
        <v>31</v>
      </c>
      <c r="B74" s="54">
        <v>39548</v>
      </c>
      <c r="C74" s="38">
        <v>0</v>
      </c>
      <c r="D74" s="39">
        <f t="shared" si="30"/>
        <v>39548</v>
      </c>
      <c r="E74" s="40">
        <f t="shared" si="31"/>
        <v>0.5794332798198396</v>
      </c>
      <c r="F74" s="40">
        <f t="shared" si="32"/>
        <v>1</v>
      </c>
      <c r="G74" s="40">
        <f t="shared" si="33"/>
        <v>0.577</v>
      </c>
      <c r="H74" s="12">
        <f t="shared" si="34"/>
        <v>1</v>
      </c>
      <c r="I74" s="12">
        <v>0</v>
      </c>
      <c r="J74" s="12">
        <f t="shared" si="35"/>
        <v>0</v>
      </c>
      <c r="K74" s="41">
        <f t="shared" si="36"/>
        <v>1</v>
      </c>
      <c r="M74" s="7">
        <f t="shared" si="37"/>
        <v>4645359.947368421</v>
      </c>
      <c r="N74" s="7">
        <f t="shared" si="37"/>
        <v>4645849.705882353</v>
      </c>
      <c r="O74" s="7">
        <f t="shared" si="37"/>
        <v>4646470.066666666</v>
      </c>
      <c r="P74" s="7">
        <f t="shared" si="37"/>
        <v>4647281.307692308</v>
      </c>
      <c r="Q74" s="7">
        <f t="shared" si="37"/>
        <v>4648387.545454546</v>
      </c>
      <c r="R74" s="7">
        <f t="shared" si="37"/>
        <v>4649985.444444444</v>
      </c>
      <c r="S74" s="7">
        <f t="shared" si="37"/>
        <v>4652496.428571428</v>
      </c>
      <c r="T74" s="7">
        <f t="shared" si="37"/>
        <v>4657016.2</v>
      </c>
      <c r="U74" s="7">
        <f t="shared" si="37"/>
        <v>4667562.333333333</v>
      </c>
      <c r="V74" s="7">
        <f t="shared" si="37"/>
        <v>4720293</v>
      </c>
      <c r="W74" s="7">
        <f t="shared" si="37"/>
        <v>79096</v>
      </c>
      <c r="X74" s="7">
        <f t="shared" si="37"/>
        <v>26365.333333333332</v>
      </c>
      <c r="Y74" s="7">
        <f t="shared" si="37"/>
        <v>15819.2</v>
      </c>
      <c r="Z74" s="7">
        <f t="shared" si="37"/>
        <v>11299.42857142857</v>
      </c>
      <c r="AA74" s="7">
        <f t="shared" si="37"/>
        <v>8788.444444444445</v>
      </c>
      <c r="AB74" s="7">
        <f aca="true" t="shared" si="39" ref="AB74:AH74">ABS($D74/($F74-0.5+AB$58))+$B$75*(AB$58+$F74-0.5&lt;0)</f>
        <v>7190.545454545455</v>
      </c>
      <c r="AC74" s="7">
        <f t="shared" si="39"/>
        <v>6084.307692307692</v>
      </c>
      <c r="AD74" s="7">
        <f t="shared" si="39"/>
        <v>5273.066666666667</v>
      </c>
      <c r="AE74" s="7">
        <f t="shared" si="39"/>
        <v>4652.705882352941</v>
      </c>
      <c r="AF74" s="7">
        <f t="shared" si="39"/>
        <v>4162.9473684210525</v>
      </c>
      <c r="AG74" s="7">
        <f t="shared" si="39"/>
        <v>3766.4761904761904</v>
      </c>
      <c r="AH74" s="7">
        <f t="shared" si="39"/>
        <v>3438.9565217391305</v>
      </c>
    </row>
    <row r="75" spans="1:11" ht="12.75">
      <c r="A75" s="43" t="s">
        <v>16</v>
      </c>
      <c r="B75" s="45">
        <f>SUM(B59:B74)</f>
        <v>4641197</v>
      </c>
      <c r="C75" s="45">
        <f>SUM(C59:C74)</f>
        <v>0</v>
      </c>
      <c r="D75" s="45">
        <f>SUM(D59:D74)</f>
        <v>4641197</v>
      </c>
      <c r="E75" s="47">
        <f>$H$5</f>
        <v>68</v>
      </c>
      <c r="F75" s="47">
        <f aca="true" t="shared" si="40" ref="F75:K75">SUM(F59:F74)</f>
        <v>69</v>
      </c>
      <c r="G75" s="55">
        <f t="shared" si="40"/>
        <v>67.753</v>
      </c>
      <c r="H75" s="45">
        <f t="shared" si="40"/>
        <v>68</v>
      </c>
      <c r="I75" s="45">
        <f t="shared" si="40"/>
        <v>1</v>
      </c>
      <c r="J75" s="45">
        <f t="shared" si="40"/>
        <v>0</v>
      </c>
      <c r="K75" s="45">
        <f t="shared" si="40"/>
        <v>68</v>
      </c>
    </row>
    <row r="76" spans="13:14" ht="12.75">
      <c r="M76" s="7">
        <f>SMALL(M59:AH74,16*11+F75-E75)+0.0001</f>
        <v>68494.66676666668</v>
      </c>
      <c r="N76" s="7">
        <f>IF(AND(M76&lt;=ROUND(D75/E75,0),M77&gt;=ROUND(D75/E75,0)),ROUND(D75/E75,0),IF(ROUND(D75/E75,0)&lt;M76,IF(ROUNDUP(M76,0)&lt;=ROUNDDOWN(M77,0),ROUNDUP(M76,0),IF(ROUNDUP(M76,1)&lt;=ROUNDDOWN(M77,1),ROUNDUP(M76,1),ROUNDUP(M76,2))),IF(ROUNDUP(M76,0)&lt;=ROUNDDOWN(M77,0),ROUNDDOWN(M77,0),IF(ROUNDUP(M76,1)&lt;=ROUNDDOWN(M77,1),ROUNDDOWN(M77,1),ROUNDDOWN(M77,2)))))</f>
        <v>68495</v>
      </c>
    </row>
    <row r="77" ht="12.75">
      <c r="M77" s="7">
        <f>SMALL(M59:AH74,16*11+1+F75-E75)-0.0001</f>
        <v>69415.45444545454</v>
      </c>
    </row>
    <row r="78" spans="1:11" ht="11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1:34" ht="24" customHeight="1">
      <c r="A79" s="62" t="s">
        <v>14</v>
      </c>
      <c r="B79" s="32" t="s">
        <v>1</v>
      </c>
      <c r="C79" s="33" t="s">
        <v>2</v>
      </c>
      <c r="D79" s="32" t="s">
        <v>3</v>
      </c>
      <c r="E79" s="3" t="s">
        <v>4</v>
      </c>
      <c r="F79" s="34" t="s">
        <v>5</v>
      </c>
      <c r="G79" s="3" t="str">
        <f>"Divisor "&amp;N97</f>
        <v>Divisor 68020</v>
      </c>
      <c r="H79" s="35" t="s">
        <v>6</v>
      </c>
      <c r="I79" s="32" t="s">
        <v>7</v>
      </c>
      <c r="J79" s="32" t="s">
        <v>8</v>
      </c>
      <c r="K79" s="32" t="s">
        <v>9</v>
      </c>
      <c r="M79" s="7">
        <v>-10</v>
      </c>
      <c r="N79" s="7">
        <v>-9</v>
      </c>
      <c r="O79" s="7">
        <v>-8</v>
      </c>
      <c r="P79" s="7">
        <v>-7</v>
      </c>
      <c r="Q79" s="7">
        <v>-6</v>
      </c>
      <c r="R79" s="7">
        <v>-5</v>
      </c>
      <c r="S79" s="7">
        <v>-4</v>
      </c>
      <c r="T79" s="7">
        <v>-3</v>
      </c>
      <c r="U79" s="7">
        <v>-2</v>
      </c>
      <c r="V79" s="7">
        <v>-1</v>
      </c>
      <c r="W79" s="7">
        <v>0</v>
      </c>
      <c r="X79" s="7">
        <v>1</v>
      </c>
      <c r="Y79" s="7">
        <v>2</v>
      </c>
      <c r="Z79" s="7">
        <v>3</v>
      </c>
      <c r="AA79" s="7">
        <v>4</v>
      </c>
      <c r="AB79" s="7">
        <v>5</v>
      </c>
      <c r="AC79" s="7">
        <v>6</v>
      </c>
      <c r="AD79" s="7">
        <v>7</v>
      </c>
      <c r="AE79" s="7">
        <v>8</v>
      </c>
      <c r="AF79" s="7">
        <v>9</v>
      </c>
      <c r="AG79" s="7">
        <v>10</v>
      </c>
      <c r="AH79" s="7">
        <v>11</v>
      </c>
    </row>
    <row r="80" spans="1:34" ht="12.75">
      <c r="A80" s="36" t="s">
        <v>17</v>
      </c>
      <c r="B80" s="54">
        <v>261804</v>
      </c>
      <c r="C80" s="38">
        <v>0</v>
      </c>
      <c r="D80" s="39">
        <f aca="true" t="shared" si="41" ref="D80:D95">B80+C80</f>
        <v>261804</v>
      </c>
      <c r="E80" s="40">
        <f aca="true" t="shared" si="42" ref="E80:E95">D80*E$96/D$96</f>
        <v>3.856753254344234</v>
      </c>
      <c r="F80" s="40">
        <f aca="true" t="shared" si="43" ref="F80:F95">ROUND(E80,0)</f>
        <v>4</v>
      </c>
      <c r="G80" s="40">
        <f aca="true" t="shared" si="44" ref="G80:G95">TRUNC(D80/N$97,3)</f>
        <v>3.848</v>
      </c>
      <c r="H80" s="12">
        <f aca="true" t="shared" si="45" ref="H80:H95">ROUND(G80,0)</f>
        <v>4</v>
      </c>
      <c r="I80" s="12">
        <v>0</v>
      </c>
      <c r="J80" s="12">
        <f aca="true" t="shared" si="46" ref="J80:J95">IF(I80&gt;H80,I80-H80,0)</f>
        <v>0</v>
      </c>
      <c r="K80" s="41">
        <f aca="true" t="shared" si="47" ref="K80:K95">H80+J80</f>
        <v>4</v>
      </c>
      <c r="M80" s="7">
        <f aca="true" t="shared" si="48" ref="M80:AB95">ABS($D80/($F80-0.5+M$79))+$B$96*(M$79+$F80-0.5&lt;0)</f>
        <v>6353300.538461538</v>
      </c>
      <c r="N80" s="7">
        <f t="shared" si="48"/>
        <v>6360623.7272727275</v>
      </c>
      <c r="O80" s="7">
        <f t="shared" si="48"/>
        <v>6371201.666666667</v>
      </c>
      <c r="P80" s="7">
        <f t="shared" si="48"/>
        <v>6387824.142857143</v>
      </c>
      <c r="Q80" s="7">
        <f t="shared" si="48"/>
        <v>6417744.6</v>
      </c>
      <c r="R80" s="7">
        <f t="shared" si="48"/>
        <v>6487559</v>
      </c>
      <c r="S80" s="7">
        <f t="shared" si="48"/>
        <v>6836631</v>
      </c>
      <c r="T80" s="7">
        <f t="shared" si="48"/>
        <v>523608</v>
      </c>
      <c r="U80" s="7">
        <f t="shared" si="48"/>
        <v>174536</v>
      </c>
      <c r="V80" s="7">
        <f t="shared" si="48"/>
        <v>104721.6</v>
      </c>
      <c r="W80" s="7">
        <f t="shared" si="48"/>
        <v>74801.14285714286</v>
      </c>
      <c r="X80" s="7">
        <f t="shared" si="48"/>
        <v>58178.666666666664</v>
      </c>
      <c r="Y80" s="7">
        <f t="shared" si="48"/>
        <v>47600.72727272727</v>
      </c>
      <c r="Z80" s="7">
        <f t="shared" si="48"/>
        <v>40277.53846153846</v>
      </c>
      <c r="AA80" s="7">
        <f t="shared" si="48"/>
        <v>34907.2</v>
      </c>
      <c r="AB80" s="7">
        <f t="shared" si="48"/>
        <v>30800.470588235294</v>
      </c>
      <c r="AC80" s="7">
        <f aca="true" t="shared" si="49" ref="AC80:AH94">ABS($D80/($F80-0.5+AC$79))+$B$96*(AC$79+$F80-0.5&lt;0)</f>
        <v>27558.315789473683</v>
      </c>
      <c r="AD80" s="7">
        <f t="shared" si="49"/>
        <v>24933.714285714286</v>
      </c>
      <c r="AE80" s="7">
        <f t="shared" si="49"/>
        <v>22765.565217391304</v>
      </c>
      <c r="AF80" s="7">
        <f t="shared" si="49"/>
        <v>20944.32</v>
      </c>
      <c r="AG80" s="7">
        <f t="shared" si="49"/>
        <v>19392.88888888889</v>
      </c>
      <c r="AH80" s="7">
        <f t="shared" si="49"/>
        <v>18055.44827586207</v>
      </c>
    </row>
    <row r="81" spans="1:34" ht="12.75">
      <c r="A81" s="36" t="s">
        <v>18</v>
      </c>
      <c r="B81" s="54">
        <v>85197</v>
      </c>
      <c r="C81" s="38">
        <v>0</v>
      </c>
      <c r="D81" s="39">
        <f t="shared" si="41"/>
        <v>85197</v>
      </c>
      <c r="E81" s="40">
        <f t="shared" si="42"/>
        <v>1.255075579480702</v>
      </c>
      <c r="F81" s="40">
        <f t="shared" si="43"/>
        <v>1</v>
      </c>
      <c r="G81" s="40">
        <f t="shared" si="44"/>
        <v>1.252</v>
      </c>
      <c r="H81" s="12">
        <f t="shared" si="45"/>
        <v>1</v>
      </c>
      <c r="I81" s="12">
        <v>0</v>
      </c>
      <c r="J81" s="12">
        <f t="shared" si="46"/>
        <v>0</v>
      </c>
      <c r="K81" s="41">
        <f t="shared" si="47"/>
        <v>1</v>
      </c>
      <c r="M81" s="7">
        <f t="shared" si="48"/>
        <v>6321991.105263158</v>
      </c>
      <c r="N81" s="7">
        <f t="shared" si="48"/>
        <v>6323046.176470588</v>
      </c>
      <c r="O81" s="7">
        <f t="shared" si="48"/>
        <v>6324382.6</v>
      </c>
      <c r="P81" s="7">
        <f t="shared" si="48"/>
        <v>6326130.230769231</v>
      </c>
      <c r="Q81" s="7">
        <f t="shared" si="48"/>
        <v>6328513.363636363</v>
      </c>
      <c r="R81" s="7">
        <f t="shared" si="48"/>
        <v>6331955.666666667</v>
      </c>
      <c r="S81" s="7">
        <f t="shared" si="48"/>
        <v>6337365</v>
      </c>
      <c r="T81" s="7">
        <f t="shared" si="48"/>
        <v>6347101.8</v>
      </c>
      <c r="U81" s="7">
        <f t="shared" si="48"/>
        <v>6369821</v>
      </c>
      <c r="V81" s="7">
        <f t="shared" si="48"/>
        <v>6483417</v>
      </c>
      <c r="W81" s="7">
        <f t="shared" si="48"/>
        <v>170394</v>
      </c>
      <c r="X81" s="7">
        <f t="shared" si="48"/>
        <v>56798</v>
      </c>
      <c r="Y81" s="7">
        <f t="shared" si="48"/>
        <v>34078.8</v>
      </c>
      <c r="Z81" s="7">
        <f t="shared" si="48"/>
        <v>24342</v>
      </c>
      <c r="AA81" s="7">
        <f t="shared" si="48"/>
        <v>18932.666666666668</v>
      </c>
      <c r="AB81" s="7">
        <f t="shared" si="48"/>
        <v>15490.363636363636</v>
      </c>
      <c r="AC81" s="7">
        <f t="shared" si="49"/>
        <v>13107.23076923077</v>
      </c>
      <c r="AD81" s="7">
        <f t="shared" si="49"/>
        <v>11359.6</v>
      </c>
      <c r="AE81" s="7">
        <f t="shared" si="49"/>
        <v>10023.176470588236</v>
      </c>
      <c r="AF81" s="7">
        <f t="shared" si="49"/>
        <v>8968.105263157895</v>
      </c>
      <c r="AG81" s="7">
        <f t="shared" si="49"/>
        <v>8114</v>
      </c>
      <c r="AH81" s="7">
        <f t="shared" si="49"/>
        <v>7408.434782608696</v>
      </c>
    </row>
    <row r="82" spans="1:34" ht="12.75">
      <c r="A82" s="36" t="s">
        <v>19</v>
      </c>
      <c r="B82" s="54">
        <v>116671</v>
      </c>
      <c r="C82" s="38">
        <v>0</v>
      </c>
      <c r="D82" s="39">
        <f t="shared" si="41"/>
        <v>116671</v>
      </c>
      <c r="E82" s="40">
        <f t="shared" si="42"/>
        <v>1.7187333231638788</v>
      </c>
      <c r="F82" s="40">
        <f t="shared" si="43"/>
        <v>2</v>
      </c>
      <c r="G82" s="40">
        <f t="shared" si="44"/>
        <v>1.715</v>
      </c>
      <c r="H82" s="12">
        <f t="shared" si="45"/>
        <v>2</v>
      </c>
      <c r="I82" s="12">
        <v>0</v>
      </c>
      <c r="J82" s="12">
        <f t="shared" si="46"/>
        <v>0</v>
      </c>
      <c r="K82" s="41">
        <f t="shared" si="47"/>
        <v>2</v>
      </c>
      <c r="M82" s="7">
        <f t="shared" si="48"/>
        <v>6326749</v>
      </c>
      <c r="N82" s="7">
        <f t="shared" si="48"/>
        <v>6328579.133333334</v>
      </c>
      <c r="O82" s="7">
        <f t="shared" si="48"/>
        <v>6330972.384615385</v>
      </c>
      <c r="P82" s="7">
        <f t="shared" si="48"/>
        <v>6334235.909090909</v>
      </c>
      <c r="Q82" s="7">
        <f t="shared" si="48"/>
        <v>6338949.888888889</v>
      </c>
      <c r="R82" s="7">
        <f t="shared" si="48"/>
        <v>6346357.571428572</v>
      </c>
      <c r="S82" s="7">
        <f t="shared" si="48"/>
        <v>6359691.4</v>
      </c>
      <c r="T82" s="7">
        <f t="shared" si="48"/>
        <v>6390803.666666667</v>
      </c>
      <c r="U82" s="7">
        <f t="shared" si="48"/>
        <v>6546365</v>
      </c>
      <c r="V82" s="7">
        <f t="shared" si="48"/>
        <v>233342</v>
      </c>
      <c r="W82" s="7">
        <f t="shared" si="48"/>
        <v>77780.66666666667</v>
      </c>
      <c r="X82" s="7">
        <f t="shared" si="48"/>
        <v>46668.4</v>
      </c>
      <c r="Y82" s="7">
        <f t="shared" si="48"/>
        <v>33334.57142857143</v>
      </c>
      <c r="Z82" s="7">
        <f t="shared" si="48"/>
        <v>25926.88888888889</v>
      </c>
      <c r="AA82" s="7">
        <f t="shared" si="48"/>
        <v>21212.909090909092</v>
      </c>
      <c r="AB82" s="7">
        <f t="shared" si="48"/>
        <v>17949.384615384617</v>
      </c>
      <c r="AC82" s="7">
        <f t="shared" si="49"/>
        <v>15556.133333333333</v>
      </c>
      <c r="AD82" s="7">
        <f t="shared" si="49"/>
        <v>13726</v>
      </c>
      <c r="AE82" s="7">
        <f t="shared" si="49"/>
        <v>12281.157894736842</v>
      </c>
      <c r="AF82" s="7">
        <f t="shared" si="49"/>
        <v>11111.52380952381</v>
      </c>
      <c r="AG82" s="7">
        <f t="shared" si="49"/>
        <v>10145.304347826086</v>
      </c>
      <c r="AH82" s="7">
        <f t="shared" si="49"/>
        <v>9333.68</v>
      </c>
    </row>
    <row r="83" spans="1:34" ht="12.75">
      <c r="A83" s="36" t="s">
        <v>20</v>
      </c>
      <c r="B83" s="54">
        <v>588348</v>
      </c>
      <c r="C83" s="38">
        <v>0</v>
      </c>
      <c r="D83" s="39">
        <f t="shared" si="41"/>
        <v>588348</v>
      </c>
      <c r="E83" s="40">
        <f t="shared" si="42"/>
        <v>8.667220759373125</v>
      </c>
      <c r="F83" s="40">
        <f t="shared" si="43"/>
        <v>9</v>
      </c>
      <c r="G83" s="40">
        <f t="shared" si="44"/>
        <v>8.649</v>
      </c>
      <c r="H83" s="12">
        <f t="shared" si="45"/>
        <v>9</v>
      </c>
      <c r="I83" s="12">
        <v>0</v>
      </c>
      <c r="J83" s="12">
        <f t="shared" si="46"/>
        <v>0</v>
      </c>
      <c r="K83" s="41">
        <f t="shared" si="47"/>
        <v>9</v>
      </c>
      <c r="M83" s="7">
        <f t="shared" si="48"/>
        <v>6705255</v>
      </c>
      <c r="N83" s="7">
        <f t="shared" si="48"/>
        <v>7489719</v>
      </c>
      <c r="O83" s="7">
        <f t="shared" si="48"/>
        <v>1176696</v>
      </c>
      <c r="P83" s="7">
        <f t="shared" si="48"/>
        <v>392232</v>
      </c>
      <c r="Q83" s="7">
        <f t="shared" si="48"/>
        <v>235339.2</v>
      </c>
      <c r="R83" s="7">
        <f t="shared" si="48"/>
        <v>168099.42857142858</v>
      </c>
      <c r="S83" s="7">
        <f t="shared" si="48"/>
        <v>130744</v>
      </c>
      <c r="T83" s="7">
        <f t="shared" si="48"/>
        <v>106972.36363636363</v>
      </c>
      <c r="U83" s="7">
        <f t="shared" si="48"/>
        <v>90515.07692307692</v>
      </c>
      <c r="V83" s="7">
        <f t="shared" si="48"/>
        <v>78446.4</v>
      </c>
      <c r="W83" s="7">
        <f t="shared" si="48"/>
        <v>69217.41176470589</v>
      </c>
      <c r="X83" s="7">
        <f t="shared" si="48"/>
        <v>61931.36842105263</v>
      </c>
      <c r="Y83" s="7">
        <f t="shared" si="48"/>
        <v>56033.142857142855</v>
      </c>
      <c r="Z83" s="7">
        <f t="shared" si="48"/>
        <v>51160.69565217391</v>
      </c>
      <c r="AA83" s="7">
        <f t="shared" si="48"/>
        <v>47067.84</v>
      </c>
      <c r="AB83" s="7">
        <f t="shared" si="48"/>
        <v>43581.333333333336</v>
      </c>
      <c r="AC83" s="7">
        <f t="shared" si="49"/>
        <v>40575.724137931036</v>
      </c>
      <c r="AD83" s="7">
        <f t="shared" si="49"/>
        <v>37957.93548387097</v>
      </c>
      <c r="AE83" s="7">
        <f t="shared" si="49"/>
        <v>35657.454545454544</v>
      </c>
      <c r="AF83" s="7">
        <f t="shared" si="49"/>
        <v>33619.885714285716</v>
      </c>
      <c r="AG83" s="7">
        <f t="shared" si="49"/>
        <v>31802.594594594593</v>
      </c>
      <c r="AH83" s="7">
        <f t="shared" si="49"/>
        <v>30171.69230769231</v>
      </c>
    </row>
    <row r="84" spans="1:34" ht="12.75">
      <c r="A84" s="36" t="s">
        <v>21</v>
      </c>
      <c r="B84" s="54">
        <v>35706</v>
      </c>
      <c r="C84" s="38">
        <v>0</v>
      </c>
      <c r="D84" s="39">
        <f t="shared" si="41"/>
        <v>35706</v>
      </c>
      <c r="E84" s="40">
        <f t="shared" si="42"/>
        <v>0.5260012516982752</v>
      </c>
      <c r="F84" s="40">
        <f t="shared" si="43"/>
        <v>1</v>
      </c>
      <c r="G84" s="40">
        <f t="shared" si="44"/>
        <v>0.524</v>
      </c>
      <c r="H84" s="12">
        <f t="shared" si="45"/>
        <v>1</v>
      </c>
      <c r="I84" s="12">
        <v>0</v>
      </c>
      <c r="J84" s="12">
        <f t="shared" si="46"/>
        <v>0</v>
      </c>
      <c r="K84" s="41">
        <f t="shared" si="47"/>
        <v>1</v>
      </c>
      <c r="M84" s="7">
        <f t="shared" si="48"/>
        <v>6316781.52631579</v>
      </c>
      <c r="N84" s="7">
        <f t="shared" si="48"/>
        <v>6317223.705882353</v>
      </c>
      <c r="O84" s="7">
        <f t="shared" si="48"/>
        <v>6317783.8</v>
      </c>
      <c r="P84" s="7">
        <f t="shared" si="48"/>
        <v>6318516.230769231</v>
      </c>
      <c r="Q84" s="7">
        <f t="shared" si="48"/>
        <v>6319515</v>
      </c>
      <c r="R84" s="7">
        <f t="shared" si="48"/>
        <v>6320957.666666667</v>
      </c>
      <c r="S84" s="7">
        <f t="shared" si="48"/>
        <v>6323224.714285715</v>
      </c>
      <c r="T84" s="7">
        <f t="shared" si="48"/>
        <v>6327305.4</v>
      </c>
      <c r="U84" s="7">
        <f t="shared" si="48"/>
        <v>6336827</v>
      </c>
      <c r="V84" s="7">
        <f t="shared" si="48"/>
        <v>6384435</v>
      </c>
      <c r="W84" s="7">
        <f t="shared" si="48"/>
        <v>71412</v>
      </c>
      <c r="X84" s="7">
        <f t="shared" si="48"/>
        <v>23804</v>
      </c>
      <c r="Y84" s="7">
        <f t="shared" si="48"/>
        <v>14282.4</v>
      </c>
      <c r="Z84" s="7">
        <f t="shared" si="48"/>
        <v>10201.714285714286</v>
      </c>
      <c r="AA84" s="7">
        <f t="shared" si="48"/>
        <v>7934.666666666667</v>
      </c>
      <c r="AB84" s="7">
        <f t="shared" si="48"/>
        <v>6492</v>
      </c>
      <c r="AC84" s="7">
        <f t="shared" si="49"/>
        <v>5493.2307692307695</v>
      </c>
      <c r="AD84" s="7">
        <f t="shared" si="49"/>
        <v>4760.8</v>
      </c>
      <c r="AE84" s="7">
        <f t="shared" si="49"/>
        <v>4200.705882352941</v>
      </c>
      <c r="AF84" s="7">
        <f t="shared" si="49"/>
        <v>3758.5263157894738</v>
      </c>
      <c r="AG84" s="7">
        <f t="shared" si="49"/>
        <v>3400.5714285714284</v>
      </c>
      <c r="AH84" s="7">
        <f t="shared" si="49"/>
        <v>3104.8695652173915</v>
      </c>
    </row>
    <row r="85" spans="1:34" ht="12.75">
      <c r="A85" s="36" t="s">
        <v>22</v>
      </c>
      <c r="B85" s="54">
        <v>129598</v>
      </c>
      <c r="C85" s="38">
        <v>0</v>
      </c>
      <c r="D85" s="39">
        <f t="shared" si="41"/>
        <v>129598</v>
      </c>
      <c r="E85" s="40">
        <f t="shared" si="42"/>
        <v>1.9091668127931738</v>
      </c>
      <c r="F85" s="40">
        <f t="shared" si="43"/>
        <v>2</v>
      </c>
      <c r="G85" s="40">
        <f t="shared" si="44"/>
        <v>1.905</v>
      </c>
      <c r="H85" s="12">
        <f t="shared" si="45"/>
        <v>2</v>
      </c>
      <c r="I85" s="12">
        <v>0</v>
      </c>
      <c r="J85" s="12">
        <f t="shared" si="46"/>
        <v>0</v>
      </c>
      <c r="K85" s="41">
        <f t="shared" si="47"/>
        <v>2</v>
      </c>
      <c r="M85" s="7">
        <f t="shared" si="48"/>
        <v>6328269.823529412</v>
      </c>
      <c r="N85" s="7">
        <f t="shared" si="48"/>
        <v>6330302.733333333</v>
      </c>
      <c r="O85" s="7">
        <f t="shared" si="48"/>
        <v>6332961.153846154</v>
      </c>
      <c r="P85" s="7">
        <f t="shared" si="48"/>
        <v>6336586.2727272725</v>
      </c>
      <c r="Q85" s="7">
        <f t="shared" si="48"/>
        <v>6341822.555555556</v>
      </c>
      <c r="R85" s="7">
        <f t="shared" si="48"/>
        <v>6350051</v>
      </c>
      <c r="S85" s="7">
        <f t="shared" si="48"/>
        <v>6364862.2</v>
      </c>
      <c r="T85" s="7">
        <f t="shared" si="48"/>
        <v>6399421.666666667</v>
      </c>
      <c r="U85" s="7">
        <f t="shared" si="48"/>
        <v>6572219</v>
      </c>
      <c r="V85" s="7">
        <f t="shared" si="48"/>
        <v>259196</v>
      </c>
      <c r="W85" s="7">
        <f t="shared" si="48"/>
        <v>86398.66666666667</v>
      </c>
      <c r="X85" s="7">
        <f t="shared" si="48"/>
        <v>51839.2</v>
      </c>
      <c r="Y85" s="7">
        <f t="shared" si="48"/>
        <v>37028</v>
      </c>
      <c r="Z85" s="7">
        <f t="shared" si="48"/>
        <v>28799.555555555555</v>
      </c>
      <c r="AA85" s="7">
        <f t="shared" si="48"/>
        <v>23563.272727272728</v>
      </c>
      <c r="AB85" s="7">
        <f t="shared" si="48"/>
        <v>19938.153846153848</v>
      </c>
      <c r="AC85" s="7">
        <f t="shared" si="49"/>
        <v>17279.733333333334</v>
      </c>
      <c r="AD85" s="7">
        <f t="shared" si="49"/>
        <v>15246.823529411764</v>
      </c>
      <c r="AE85" s="7">
        <f t="shared" si="49"/>
        <v>13641.894736842105</v>
      </c>
      <c r="AF85" s="7">
        <f t="shared" si="49"/>
        <v>12342.666666666666</v>
      </c>
      <c r="AG85" s="7">
        <f t="shared" si="49"/>
        <v>11269.391304347826</v>
      </c>
      <c r="AH85" s="7">
        <f t="shared" si="49"/>
        <v>10367.84</v>
      </c>
    </row>
    <row r="86" spans="1:34" ht="12.75">
      <c r="A86" s="36" t="s">
        <v>23</v>
      </c>
      <c r="B86" s="54">
        <v>124270</v>
      </c>
      <c r="C86" s="38">
        <v>0</v>
      </c>
      <c r="D86" s="39">
        <f t="shared" si="41"/>
        <v>124270</v>
      </c>
      <c r="E86" s="40">
        <f t="shared" si="42"/>
        <v>1.8306776325700065</v>
      </c>
      <c r="F86" s="40">
        <f t="shared" si="43"/>
        <v>2</v>
      </c>
      <c r="G86" s="40">
        <f t="shared" si="44"/>
        <v>1.826</v>
      </c>
      <c r="H86" s="12">
        <f t="shared" si="45"/>
        <v>2</v>
      </c>
      <c r="I86" s="12">
        <v>0</v>
      </c>
      <c r="J86" s="12">
        <f t="shared" si="46"/>
        <v>0</v>
      </c>
      <c r="K86" s="41">
        <f t="shared" si="47"/>
        <v>2</v>
      </c>
      <c r="M86" s="7">
        <f t="shared" si="48"/>
        <v>6327643</v>
      </c>
      <c r="N86" s="7">
        <f t="shared" si="48"/>
        <v>6329592.333333333</v>
      </c>
      <c r="O86" s="7">
        <f t="shared" si="48"/>
        <v>6332141.461538462</v>
      </c>
      <c r="P86" s="7">
        <f t="shared" si="48"/>
        <v>6335617.545454546</v>
      </c>
      <c r="Q86" s="7">
        <f t="shared" si="48"/>
        <v>6340638.555555556</v>
      </c>
      <c r="R86" s="7">
        <f t="shared" si="48"/>
        <v>6348528.714285715</v>
      </c>
      <c r="S86" s="7">
        <f t="shared" si="48"/>
        <v>6362731</v>
      </c>
      <c r="T86" s="7">
        <f t="shared" si="48"/>
        <v>6395869.666666667</v>
      </c>
      <c r="U86" s="7">
        <f t="shared" si="48"/>
        <v>6561563</v>
      </c>
      <c r="V86" s="7">
        <f t="shared" si="48"/>
        <v>248540</v>
      </c>
      <c r="W86" s="7">
        <f t="shared" si="48"/>
        <v>82846.66666666667</v>
      </c>
      <c r="X86" s="7">
        <f t="shared" si="48"/>
        <v>49708</v>
      </c>
      <c r="Y86" s="7">
        <f t="shared" si="48"/>
        <v>35505.71428571428</v>
      </c>
      <c r="Z86" s="7">
        <f t="shared" si="48"/>
        <v>27615.555555555555</v>
      </c>
      <c r="AA86" s="7">
        <f t="shared" si="48"/>
        <v>22594.545454545456</v>
      </c>
      <c r="AB86" s="7">
        <f t="shared" si="48"/>
        <v>19118.46153846154</v>
      </c>
      <c r="AC86" s="7">
        <f t="shared" si="49"/>
        <v>16569.333333333332</v>
      </c>
      <c r="AD86" s="7">
        <f t="shared" si="49"/>
        <v>14620</v>
      </c>
      <c r="AE86" s="7">
        <f t="shared" si="49"/>
        <v>13081.052631578947</v>
      </c>
      <c r="AF86" s="7">
        <f t="shared" si="49"/>
        <v>11835.238095238095</v>
      </c>
      <c r="AG86" s="7">
        <f t="shared" si="49"/>
        <v>10806.08695652174</v>
      </c>
      <c r="AH86" s="7">
        <f t="shared" si="49"/>
        <v>9941.6</v>
      </c>
    </row>
    <row r="87" spans="1:34" ht="12.75">
      <c r="A87" s="36" t="s">
        <v>24</v>
      </c>
      <c r="B87" s="54">
        <v>198222</v>
      </c>
      <c r="C87" s="38">
        <v>0</v>
      </c>
      <c r="D87" s="39">
        <f t="shared" si="41"/>
        <v>198222</v>
      </c>
      <c r="E87" s="40">
        <f t="shared" si="42"/>
        <v>2.9200980259378113</v>
      </c>
      <c r="F87" s="40">
        <f t="shared" si="43"/>
        <v>3</v>
      </c>
      <c r="G87" s="40">
        <f t="shared" si="44"/>
        <v>2.914</v>
      </c>
      <c r="H87" s="12">
        <f t="shared" si="45"/>
        <v>3</v>
      </c>
      <c r="I87" s="12">
        <v>0</v>
      </c>
      <c r="J87" s="12">
        <f t="shared" si="46"/>
        <v>0</v>
      </c>
      <c r="K87" s="41">
        <f t="shared" si="47"/>
        <v>3</v>
      </c>
      <c r="M87" s="7">
        <f t="shared" si="48"/>
        <v>6339452.6</v>
      </c>
      <c r="N87" s="7">
        <f t="shared" si="48"/>
        <v>6343518.692307692</v>
      </c>
      <c r="O87" s="7">
        <f t="shared" si="48"/>
        <v>6349063.363636363</v>
      </c>
      <c r="P87" s="7">
        <f t="shared" si="48"/>
        <v>6357072.333333333</v>
      </c>
      <c r="Q87" s="7">
        <f t="shared" si="48"/>
        <v>6369657.857142857</v>
      </c>
      <c r="R87" s="7">
        <f t="shared" si="48"/>
        <v>6392311.8</v>
      </c>
      <c r="S87" s="7">
        <f t="shared" si="48"/>
        <v>6445171</v>
      </c>
      <c r="T87" s="7">
        <f t="shared" si="48"/>
        <v>6709467</v>
      </c>
      <c r="U87" s="7">
        <f t="shared" si="48"/>
        <v>396444</v>
      </c>
      <c r="V87" s="7">
        <f t="shared" si="48"/>
        <v>132148</v>
      </c>
      <c r="W87" s="7">
        <f t="shared" si="48"/>
        <v>79288.8</v>
      </c>
      <c r="X87" s="7">
        <f t="shared" si="48"/>
        <v>56634.857142857145</v>
      </c>
      <c r="Y87" s="7">
        <f t="shared" si="48"/>
        <v>44049.333333333336</v>
      </c>
      <c r="Z87" s="7">
        <f t="shared" si="48"/>
        <v>36040.36363636364</v>
      </c>
      <c r="AA87" s="7">
        <f t="shared" si="48"/>
        <v>30495.69230769231</v>
      </c>
      <c r="AB87" s="7">
        <f t="shared" si="48"/>
        <v>26429.6</v>
      </c>
      <c r="AC87" s="7">
        <f t="shared" si="49"/>
        <v>23320.235294117647</v>
      </c>
      <c r="AD87" s="7">
        <f t="shared" si="49"/>
        <v>20865.473684210527</v>
      </c>
      <c r="AE87" s="7">
        <f t="shared" si="49"/>
        <v>18878.285714285714</v>
      </c>
      <c r="AF87" s="7">
        <f t="shared" si="49"/>
        <v>17236.695652173912</v>
      </c>
      <c r="AG87" s="7">
        <f t="shared" si="49"/>
        <v>15857.76</v>
      </c>
      <c r="AH87" s="7">
        <f t="shared" si="49"/>
        <v>14683.111111111111</v>
      </c>
    </row>
    <row r="88" spans="1:34" ht="12.75">
      <c r="A88" s="36" t="s">
        <v>25</v>
      </c>
      <c r="B88" s="54">
        <v>1394406</v>
      </c>
      <c r="C88" s="38">
        <v>0</v>
      </c>
      <c r="D88" s="39">
        <f t="shared" si="41"/>
        <v>1394406</v>
      </c>
      <c r="E88" s="40">
        <f t="shared" si="42"/>
        <v>20.5416260957706</v>
      </c>
      <c r="F88" s="40">
        <f t="shared" si="43"/>
        <v>21</v>
      </c>
      <c r="G88" s="40">
        <f t="shared" si="44"/>
        <v>20.499</v>
      </c>
      <c r="H88" s="12">
        <f t="shared" si="45"/>
        <v>20</v>
      </c>
      <c r="I88" s="12">
        <v>0</v>
      </c>
      <c r="J88" s="12">
        <f t="shared" si="46"/>
        <v>0</v>
      </c>
      <c r="K88" s="41">
        <f t="shared" si="47"/>
        <v>20</v>
      </c>
      <c r="M88" s="7">
        <f t="shared" si="48"/>
        <v>132800.57142857142</v>
      </c>
      <c r="N88" s="7">
        <f t="shared" si="48"/>
        <v>121252.69565217392</v>
      </c>
      <c r="O88" s="7">
        <f t="shared" si="48"/>
        <v>111552.48</v>
      </c>
      <c r="P88" s="7">
        <f t="shared" si="48"/>
        <v>103289.33333333333</v>
      </c>
      <c r="Q88" s="7">
        <f t="shared" si="48"/>
        <v>96165.93103448275</v>
      </c>
      <c r="R88" s="7">
        <f t="shared" si="48"/>
        <v>89961.67741935483</v>
      </c>
      <c r="S88" s="7">
        <f t="shared" si="48"/>
        <v>84509.45454545454</v>
      </c>
      <c r="T88" s="7">
        <f t="shared" si="48"/>
        <v>79680.34285714285</v>
      </c>
      <c r="U88" s="7">
        <f t="shared" si="48"/>
        <v>75373.2972972973</v>
      </c>
      <c r="V88" s="7">
        <f t="shared" si="48"/>
        <v>71508</v>
      </c>
      <c r="W88" s="7">
        <f t="shared" si="48"/>
        <v>68019.80487804877</v>
      </c>
      <c r="X88" s="7">
        <f t="shared" si="48"/>
        <v>64856.09302325582</v>
      </c>
      <c r="Y88" s="7">
        <f t="shared" si="48"/>
        <v>61973.6</v>
      </c>
      <c r="Z88" s="7">
        <f t="shared" si="48"/>
        <v>59336.425531914894</v>
      </c>
      <c r="AA88" s="7">
        <f t="shared" si="48"/>
        <v>56914.5306122449</v>
      </c>
      <c r="AB88" s="7">
        <f t="shared" si="48"/>
        <v>54682.58823529412</v>
      </c>
      <c r="AC88" s="7">
        <f t="shared" si="49"/>
        <v>52619.09433962264</v>
      </c>
      <c r="AD88" s="7">
        <f t="shared" si="49"/>
        <v>50705.67272727273</v>
      </c>
      <c r="AE88" s="7">
        <f t="shared" si="49"/>
        <v>48926.52631578947</v>
      </c>
      <c r="AF88" s="7">
        <f t="shared" si="49"/>
        <v>47268</v>
      </c>
      <c r="AG88" s="7">
        <f t="shared" si="49"/>
        <v>45718.229508196724</v>
      </c>
      <c r="AH88" s="7">
        <f t="shared" si="49"/>
        <v>44266.857142857145</v>
      </c>
    </row>
    <row r="89" spans="1:34" ht="12.75">
      <c r="A89" s="36" t="s">
        <v>26</v>
      </c>
      <c r="B89" s="54">
        <v>299070</v>
      </c>
      <c r="C89" s="38">
        <v>0</v>
      </c>
      <c r="D89" s="39">
        <f t="shared" si="41"/>
        <v>299070</v>
      </c>
      <c r="E89" s="40">
        <f t="shared" si="42"/>
        <v>4.405735572324067</v>
      </c>
      <c r="F89" s="40">
        <f t="shared" si="43"/>
        <v>4</v>
      </c>
      <c r="G89" s="40">
        <f t="shared" si="44"/>
        <v>4.396</v>
      </c>
      <c r="H89" s="12">
        <f t="shared" si="45"/>
        <v>4</v>
      </c>
      <c r="I89" s="12">
        <v>0</v>
      </c>
      <c r="J89" s="12">
        <f t="shared" si="46"/>
        <v>0</v>
      </c>
      <c r="K89" s="41">
        <f t="shared" si="47"/>
        <v>4</v>
      </c>
      <c r="M89" s="7">
        <f t="shared" si="48"/>
        <v>6359033.769230769</v>
      </c>
      <c r="N89" s="7">
        <f t="shared" si="48"/>
        <v>6367399.363636363</v>
      </c>
      <c r="O89" s="7">
        <f t="shared" si="48"/>
        <v>6379483</v>
      </c>
      <c r="P89" s="7">
        <f t="shared" si="48"/>
        <v>6398471.571428572</v>
      </c>
      <c r="Q89" s="7">
        <f t="shared" si="48"/>
        <v>6432651</v>
      </c>
      <c r="R89" s="7">
        <f t="shared" si="48"/>
        <v>6512403</v>
      </c>
      <c r="S89" s="7">
        <f t="shared" si="48"/>
        <v>6911163</v>
      </c>
      <c r="T89" s="7">
        <f t="shared" si="48"/>
        <v>598140</v>
      </c>
      <c r="U89" s="7">
        <f t="shared" si="48"/>
        <v>199380</v>
      </c>
      <c r="V89" s="7">
        <f t="shared" si="48"/>
        <v>119628</v>
      </c>
      <c r="W89" s="7">
        <f t="shared" si="48"/>
        <v>85448.57142857143</v>
      </c>
      <c r="X89" s="7">
        <f t="shared" si="48"/>
        <v>66460</v>
      </c>
      <c r="Y89" s="7">
        <f t="shared" si="48"/>
        <v>54376.36363636364</v>
      </c>
      <c r="Z89" s="7">
        <f t="shared" si="48"/>
        <v>46010.769230769234</v>
      </c>
      <c r="AA89" s="7">
        <f t="shared" si="48"/>
        <v>39876</v>
      </c>
      <c r="AB89" s="7">
        <f t="shared" si="48"/>
        <v>35184.705882352944</v>
      </c>
      <c r="AC89" s="7">
        <f t="shared" si="49"/>
        <v>31481.052631578947</v>
      </c>
      <c r="AD89" s="7">
        <f t="shared" si="49"/>
        <v>28482.85714285714</v>
      </c>
      <c r="AE89" s="7">
        <f t="shared" si="49"/>
        <v>26006.08695652174</v>
      </c>
      <c r="AF89" s="7">
        <f t="shared" si="49"/>
        <v>23925.6</v>
      </c>
      <c r="AG89" s="7">
        <f t="shared" si="49"/>
        <v>22153.333333333332</v>
      </c>
      <c r="AH89" s="7">
        <f t="shared" si="49"/>
        <v>20625.51724137931</v>
      </c>
    </row>
    <row r="90" spans="1:34" ht="12.75">
      <c r="A90" s="36" t="s">
        <v>27</v>
      </c>
      <c r="B90" s="54">
        <v>527210</v>
      </c>
      <c r="C90" s="38">
        <v>0</v>
      </c>
      <c r="D90" s="39">
        <f t="shared" si="41"/>
        <v>527210</v>
      </c>
      <c r="E90" s="40">
        <f t="shared" si="42"/>
        <v>7.766569201474476</v>
      </c>
      <c r="F90" s="40">
        <f t="shared" si="43"/>
        <v>8</v>
      </c>
      <c r="G90" s="40">
        <f t="shared" si="44"/>
        <v>7.75</v>
      </c>
      <c r="H90" s="12">
        <f t="shared" si="45"/>
        <v>8</v>
      </c>
      <c r="I90" s="12">
        <v>0</v>
      </c>
      <c r="J90" s="12">
        <f t="shared" si="46"/>
        <v>0</v>
      </c>
      <c r="K90" s="41">
        <f t="shared" si="47"/>
        <v>8</v>
      </c>
      <c r="M90" s="7">
        <f t="shared" si="48"/>
        <v>6523907</v>
      </c>
      <c r="N90" s="7">
        <f t="shared" si="48"/>
        <v>6664496.333333333</v>
      </c>
      <c r="O90" s="7">
        <f t="shared" si="48"/>
        <v>7367443</v>
      </c>
      <c r="P90" s="7">
        <f t="shared" si="48"/>
        <v>1054420</v>
      </c>
      <c r="Q90" s="7">
        <f t="shared" si="48"/>
        <v>351473.3333333333</v>
      </c>
      <c r="R90" s="7">
        <f t="shared" si="48"/>
        <v>210884</v>
      </c>
      <c r="S90" s="7">
        <f t="shared" si="48"/>
        <v>150631.42857142858</v>
      </c>
      <c r="T90" s="7">
        <f t="shared" si="48"/>
        <v>117157.77777777778</v>
      </c>
      <c r="U90" s="7">
        <f t="shared" si="48"/>
        <v>95856.36363636363</v>
      </c>
      <c r="V90" s="7">
        <f t="shared" si="48"/>
        <v>81109.23076923077</v>
      </c>
      <c r="W90" s="7">
        <f t="shared" si="48"/>
        <v>70294.66666666667</v>
      </c>
      <c r="X90" s="7">
        <f t="shared" si="48"/>
        <v>62024.705882352944</v>
      </c>
      <c r="Y90" s="7">
        <f t="shared" si="48"/>
        <v>55495.78947368421</v>
      </c>
      <c r="Z90" s="7">
        <f t="shared" si="48"/>
        <v>50210.47619047619</v>
      </c>
      <c r="AA90" s="7">
        <f t="shared" si="48"/>
        <v>45844.34782608696</v>
      </c>
      <c r="AB90" s="7">
        <f t="shared" si="48"/>
        <v>42176.8</v>
      </c>
      <c r="AC90" s="7">
        <f t="shared" si="49"/>
        <v>39052.59259259259</v>
      </c>
      <c r="AD90" s="7">
        <f t="shared" si="49"/>
        <v>36359.31034482759</v>
      </c>
      <c r="AE90" s="7">
        <f t="shared" si="49"/>
        <v>34013.54838709677</v>
      </c>
      <c r="AF90" s="7">
        <f t="shared" si="49"/>
        <v>31952.121212121212</v>
      </c>
      <c r="AG90" s="7">
        <f t="shared" si="49"/>
        <v>30126.285714285714</v>
      </c>
      <c r="AH90" s="7">
        <f t="shared" si="49"/>
        <v>28497.837837837837</v>
      </c>
    </row>
    <row r="91" spans="1:34" ht="12.75">
      <c r="A91" s="36" t="s">
        <v>28</v>
      </c>
      <c r="B91" s="54">
        <v>120634</v>
      </c>
      <c r="C91" s="38">
        <v>0</v>
      </c>
      <c r="D91" s="39">
        <f t="shared" si="41"/>
        <v>120634</v>
      </c>
      <c r="E91" s="40">
        <f t="shared" si="42"/>
        <v>1.777114070390683</v>
      </c>
      <c r="F91" s="40">
        <f t="shared" si="43"/>
        <v>2</v>
      </c>
      <c r="G91" s="40">
        <f t="shared" si="44"/>
        <v>1.773</v>
      </c>
      <c r="H91" s="12">
        <f t="shared" si="45"/>
        <v>2</v>
      </c>
      <c r="I91" s="12">
        <v>0</v>
      </c>
      <c r="J91" s="12">
        <f t="shared" si="46"/>
        <v>0</v>
      </c>
      <c r="K91" s="41">
        <f t="shared" si="47"/>
        <v>2</v>
      </c>
      <c r="M91" s="7">
        <f t="shared" si="48"/>
        <v>6327215.235294118</v>
      </c>
      <c r="N91" s="7">
        <f t="shared" si="48"/>
        <v>6329107.533333333</v>
      </c>
      <c r="O91" s="7">
        <f t="shared" si="48"/>
        <v>6331582.076923077</v>
      </c>
      <c r="P91" s="7">
        <f t="shared" si="48"/>
        <v>6334956.454545454</v>
      </c>
      <c r="Q91" s="7">
        <f t="shared" si="48"/>
        <v>6339830.555555556</v>
      </c>
      <c r="R91" s="7">
        <f t="shared" si="48"/>
        <v>6347489.857142857</v>
      </c>
      <c r="S91" s="7">
        <f t="shared" si="48"/>
        <v>6361276.6</v>
      </c>
      <c r="T91" s="7">
        <f t="shared" si="48"/>
        <v>6393445.666666667</v>
      </c>
      <c r="U91" s="7">
        <f t="shared" si="48"/>
        <v>6554291</v>
      </c>
      <c r="V91" s="7">
        <f t="shared" si="48"/>
        <v>241268</v>
      </c>
      <c r="W91" s="7">
        <f t="shared" si="48"/>
        <v>80422.66666666667</v>
      </c>
      <c r="X91" s="7">
        <f t="shared" si="48"/>
        <v>48253.6</v>
      </c>
      <c r="Y91" s="7">
        <f t="shared" si="48"/>
        <v>34466.857142857145</v>
      </c>
      <c r="Z91" s="7">
        <f t="shared" si="48"/>
        <v>26807.555555555555</v>
      </c>
      <c r="AA91" s="7">
        <f t="shared" si="48"/>
        <v>21933.454545454544</v>
      </c>
      <c r="AB91" s="7">
        <f t="shared" si="48"/>
        <v>18559.076923076922</v>
      </c>
      <c r="AC91" s="7">
        <f t="shared" si="49"/>
        <v>16084.533333333333</v>
      </c>
      <c r="AD91" s="7">
        <f t="shared" si="49"/>
        <v>14192.235294117647</v>
      </c>
      <c r="AE91" s="7">
        <f t="shared" si="49"/>
        <v>12698.315789473685</v>
      </c>
      <c r="AF91" s="7">
        <f t="shared" si="49"/>
        <v>11488.952380952382</v>
      </c>
      <c r="AG91" s="7">
        <f t="shared" si="49"/>
        <v>10489.91304347826</v>
      </c>
      <c r="AH91" s="7">
        <f t="shared" si="49"/>
        <v>9650.72</v>
      </c>
    </row>
    <row r="92" spans="1:34" ht="12.75">
      <c r="A92" s="36" t="s">
        <v>29</v>
      </c>
      <c r="B92" s="54">
        <v>364507</v>
      </c>
      <c r="C92" s="38">
        <v>0</v>
      </c>
      <c r="D92" s="39">
        <f t="shared" si="41"/>
        <v>364507</v>
      </c>
      <c r="E92" s="40">
        <f t="shared" si="42"/>
        <v>5.3697176455717015</v>
      </c>
      <c r="F92" s="40">
        <f t="shared" si="43"/>
        <v>5</v>
      </c>
      <c r="G92" s="40">
        <f t="shared" si="44"/>
        <v>5.358</v>
      </c>
      <c r="H92" s="12">
        <f t="shared" si="45"/>
        <v>5</v>
      </c>
      <c r="I92" s="12">
        <v>0</v>
      </c>
      <c r="J92" s="12">
        <f t="shared" si="46"/>
        <v>0</v>
      </c>
      <c r="K92" s="41">
        <f t="shared" si="47"/>
        <v>5</v>
      </c>
      <c r="M92" s="7">
        <f t="shared" si="48"/>
        <v>6379297</v>
      </c>
      <c r="N92" s="7">
        <f t="shared" si="48"/>
        <v>6394024.555555556</v>
      </c>
      <c r="O92" s="7">
        <f t="shared" si="48"/>
        <v>6417167.857142857</v>
      </c>
      <c r="P92" s="7">
        <f t="shared" si="48"/>
        <v>6458825.8</v>
      </c>
      <c r="Q92" s="7">
        <f t="shared" si="48"/>
        <v>6556027.666666667</v>
      </c>
      <c r="R92" s="7">
        <f t="shared" si="48"/>
        <v>7042037</v>
      </c>
      <c r="S92" s="7">
        <f t="shared" si="48"/>
        <v>729014</v>
      </c>
      <c r="T92" s="7">
        <f t="shared" si="48"/>
        <v>243004.66666666666</v>
      </c>
      <c r="U92" s="7">
        <f t="shared" si="48"/>
        <v>145802.8</v>
      </c>
      <c r="V92" s="7">
        <f t="shared" si="48"/>
        <v>104144.85714285714</v>
      </c>
      <c r="W92" s="7">
        <f t="shared" si="48"/>
        <v>81001.55555555556</v>
      </c>
      <c r="X92" s="7">
        <f t="shared" si="48"/>
        <v>66274</v>
      </c>
      <c r="Y92" s="7">
        <f t="shared" si="48"/>
        <v>56078</v>
      </c>
      <c r="Z92" s="7">
        <f t="shared" si="48"/>
        <v>48600.933333333334</v>
      </c>
      <c r="AA92" s="7">
        <f t="shared" si="48"/>
        <v>42883.17647058824</v>
      </c>
      <c r="AB92" s="7">
        <f t="shared" si="48"/>
        <v>38369.15789473684</v>
      </c>
      <c r="AC92" s="7">
        <f t="shared" si="49"/>
        <v>34714.95238095238</v>
      </c>
      <c r="AD92" s="7">
        <f t="shared" si="49"/>
        <v>31696.260869565216</v>
      </c>
      <c r="AE92" s="7">
        <f t="shared" si="49"/>
        <v>29160.56</v>
      </c>
      <c r="AF92" s="7">
        <f t="shared" si="49"/>
        <v>27000.51851851852</v>
      </c>
      <c r="AG92" s="7">
        <f t="shared" si="49"/>
        <v>25138.41379310345</v>
      </c>
      <c r="AH92" s="7">
        <f t="shared" si="49"/>
        <v>23516.58064516129</v>
      </c>
    </row>
    <row r="93" spans="1:34" ht="12.75">
      <c r="A93" s="36" t="s">
        <v>32</v>
      </c>
      <c r="B93" s="54">
        <v>975852</v>
      </c>
      <c r="C93" s="38">
        <v>0</v>
      </c>
      <c r="D93" s="39">
        <f t="shared" si="41"/>
        <v>975852</v>
      </c>
      <c r="E93" s="40">
        <f t="shared" si="42"/>
        <v>14.375717623712127</v>
      </c>
      <c r="F93" s="40">
        <f t="shared" si="43"/>
        <v>14</v>
      </c>
      <c r="G93" s="40">
        <f t="shared" si="44"/>
        <v>14.346</v>
      </c>
      <c r="H93" s="12">
        <f t="shared" si="45"/>
        <v>14</v>
      </c>
      <c r="I93" s="12">
        <v>0</v>
      </c>
      <c r="J93" s="12">
        <f t="shared" si="46"/>
        <v>0</v>
      </c>
      <c r="K93" s="41">
        <f t="shared" si="47"/>
        <v>14</v>
      </c>
      <c r="M93" s="7">
        <f t="shared" si="48"/>
        <v>278814.85714285716</v>
      </c>
      <c r="N93" s="7">
        <f t="shared" si="48"/>
        <v>216856</v>
      </c>
      <c r="O93" s="7">
        <f t="shared" si="48"/>
        <v>177427.63636363635</v>
      </c>
      <c r="P93" s="7">
        <f t="shared" si="48"/>
        <v>150131.07692307694</v>
      </c>
      <c r="Q93" s="7">
        <f t="shared" si="48"/>
        <v>130113.6</v>
      </c>
      <c r="R93" s="7">
        <f t="shared" si="48"/>
        <v>114806.11764705883</v>
      </c>
      <c r="S93" s="7">
        <f t="shared" si="48"/>
        <v>102721.26315789473</v>
      </c>
      <c r="T93" s="7">
        <f t="shared" si="48"/>
        <v>92938.28571428571</v>
      </c>
      <c r="U93" s="7">
        <f t="shared" si="48"/>
        <v>84856.69565217392</v>
      </c>
      <c r="V93" s="7">
        <f t="shared" si="48"/>
        <v>78068.16</v>
      </c>
      <c r="W93" s="7">
        <f t="shared" si="48"/>
        <v>72285.33333333333</v>
      </c>
      <c r="X93" s="7">
        <f t="shared" si="48"/>
        <v>67300.13793103448</v>
      </c>
      <c r="Y93" s="7">
        <f t="shared" si="48"/>
        <v>62958.1935483871</v>
      </c>
      <c r="Z93" s="7">
        <f t="shared" si="48"/>
        <v>59142.545454545456</v>
      </c>
      <c r="AA93" s="7">
        <f t="shared" si="48"/>
        <v>55762.97142857143</v>
      </c>
      <c r="AB93" s="7">
        <f t="shared" si="48"/>
        <v>52748.75675675676</v>
      </c>
      <c r="AC93" s="7">
        <f t="shared" si="49"/>
        <v>50043.692307692305</v>
      </c>
      <c r="AD93" s="7">
        <f t="shared" si="49"/>
        <v>47602.53658536585</v>
      </c>
      <c r="AE93" s="7">
        <f t="shared" si="49"/>
        <v>45388.46511627907</v>
      </c>
      <c r="AF93" s="7">
        <f t="shared" si="49"/>
        <v>43371.2</v>
      </c>
      <c r="AG93" s="7">
        <f t="shared" si="49"/>
        <v>41525.617021276594</v>
      </c>
      <c r="AH93" s="7">
        <f t="shared" si="49"/>
        <v>39830.69387755102</v>
      </c>
    </row>
    <row r="94" spans="1:34" ht="12.75">
      <c r="A94" s="36" t="s">
        <v>30</v>
      </c>
      <c r="B94" s="54">
        <v>1022105</v>
      </c>
      <c r="C94" s="38">
        <v>0</v>
      </c>
      <c r="D94" s="39">
        <f t="shared" si="41"/>
        <v>1022105</v>
      </c>
      <c r="E94" s="40">
        <f t="shared" si="42"/>
        <v>15.057091507507575</v>
      </c>
      <c r="F94" s="40">
        <f t="shared" si="43"/>
        <v>15</v>
      </c>
      <c r="G94" s="40">
        <f t="shared" si="44"/>
        <v>15.026</v>
      </c>
      <c r="H94" s="12">
        <f t="shared" si="45"/>
        <v>15</v>
      </c>
      <c r="I94" s="12">
        <v>0</v>
      </c>
      <c r="J94" s="12">
        <f t="shared" si="46"/>
        <v>0</v>
      </c>
      <c r="K94" s="41">
        <f t="shared" si="47"/>
        <v>15</v>
      </c>
      <c r="M94" s="7">
        <f t="shared" si="48"/>
        <v>227134.44444444444</v>
      </c>
      <c r="N94" s="7">
        <f t="shared" si="48"/>
        <v>185837.27272727274</v>
      </c>
      <c r="O94" s="7">
        <f t="shared" si="48"/>
        <v>157246.92307692306</v>
      </c>
      <c r="P94" s="7">
        <f t="shared" si="48"/>
        <v>136280.66666666666</v>
      </c>
      <c r="Q94" s="7">
        <f t="shared" si="48"/>
        <v>120247.64705882352</v>
      </c>
      <c r="R94" s="7">
        <f t="shared" si="48"/>
        <v>107590</v>
      </c>
      <c r="S94" s="7">
        <f t="shared" si="48"/>
        <v>97343.33333333333</v>
      </c>
      <c r="T94" s="7">
        <f t="shared" si="48"/>
        <v>88878.69565217392</v>
      </c>
      <c r="U94" s="7">
        <f t="shared" si="48"/>
        <v>81768.4</v>
      </c>
      <c r="V94" s="7">
        <f t="shared" si="48"/>
        <v>75711.48148148147</v>
      </c>
      <c r="W94" s="7">
        <f t="shared" si="48"/>
        <v>70490</v>
      </c>
      <c r="X94" s="7">
        <f t="shared" si="48"/>
        <v>65942.25806451614</v>
      </c>
      <c r="Y94" s="7">
        <f t="shared" si="48"/>
        <v>61945.757575757576</v>
      </c>
      <c r="Z94" s="7">
        <f t="shared" si="48"/>
        <v>58406</v>
      </c>
      <c r="AA94" s="7">
        <f t="shared" si="48"/>
        <v>55248.91891891892</v>
      </c>
      <c r="AB94" s="7">
        <f t="shared" si="48"/>
        <v>52415.64102564102</v>
      </c>
      <c r="AC94" s="7">
        <f t="shared" si="49"/>
        <v>49858.78048780488</v>
      </c>
      <c r="AD94" s="7">
        <f t="shared" si="49"/>
        <v>47539.767441860466</v>
      </c>
      <c r="AE94" s="7">
        <f t="shared" si="49"/>
        <v>45426.88888888889</v>
      </c>
      <c r="AF94" s="7">
        <f t="shared" si="49"/>
        <v>43493.82978723404</v>
      </c>
      <c r="AG94" s="7">
        <f t="shared" si="49"/>
        <v>41718.57142857143</v>
      </c>
      <c r="AH94" s="7">
        <f t="shared" si="49"/>
        <v>40082.549019607846</v>
      </c>
    </row>
    <row r="95" spans="1:34" ht="12.75">
      <c r="A95" s="36" t="s">
        <v>31</v>
      </c>
      <c r="B95" s="54">
        <v>69423</v>
      </c>
      <c r="C95" s="38">
        <v>0</v>
      </c>
      <c r="D95" s="39">
        <f t="shared" si="41"/>
        <v>69423</v>
      </c>
      <c r="E95" s="40">
        <f t="shared" si="42"/>
        <v>1.0227016438875638</v>
      </c>
      <c r="F95" s="40">
        <f t="shared" si="43"/>
        <v>1</v>
      </c>
      <c r="G95" s="40">
        <f t="shared" si="44"/>
        <v>1.02</v>
      </c>
      <c r="H95" s="12">
        <f t="shared" si="45"/>
        <v>1</v>
      </c>
      <c r="I95" s="12">
        <v>0</v>
      </c>
      <c r="J95" s="12">
        <f t="shared" si="46"/>
        <v>0</v>
      </c>
      <c r="K95" s="41">
        <f t="shared" si="47"/>
        <v>1</v>
      </c>
      <c r="M95" s="7">
        <f t="shared" si="48"/>
        <v>6320330.684210527</v>
      </c>
      <c r="N95" s="7">
        <f t="shared" si="48"/>
        <v>6321190.411764706</v>
      </c>
      <c r="O95" s="7">
        <f t="shared" si="48"/>
        <v>6322279.4</v>
      </c>
      <c r="P95" s="7">
        <f t="shared" si="48"/>
        <v>6323703.461538462</v>
      </c>
      <c r="Q95" s="7">
        <f t="shared" si="48"/>
        <v>6325645.363636363</v>
      </c>
      <c r="R95" s="7">
        <f t="shared" si="48"/>
        <v>6328450.333333333</v>
      </c>
      <c r="S95" s="7">
        <f t="shared" si="48"/>
        <v>6332858.142857143</v>
      </c>
      <c r="T95" s="7">
        <f t="shared" si="48"/>
        <v>6340792.2</v>
      </c>
      <c r="U95" s="7">
        <f t="shared" si="48"/>
        <v>6359305</v>
      </c>
      <c r="V95" s="7">
        <f t="shared" si="48"/>
        <v>6451869</v>
      </c>
      <c r="W95" s="7">
        <f t="shared" si="48"/>
        <v>138846</v>
      </c>
      <c r="X95" s="7">
        <f t="shared" si="48"/>
        <v>46282</v>
      </c>
      <c r="Y95" s="7">
        <f t="shared" si="48"/>
        <v>27769.2</v>
      </c>
      <c r="Z95" s="7">
        <f t="shared" si="48"/>
        <v>19835.14285714286</v>
      </c>
      <c r="AA95" s="7">
        <f t="shared" si="48"/>
        <v>15427.333333333334</v>
      </c>
      <c r="AB95" s="7">
        <f aca="true" t="shared" si="50" ref="AB95:AH95">ABS($D95/($F95-0.5+AB$79))+$B$96*(AB$79+$F95-0.5&lt;0)</f>
        <v>12622.363636363636</v>
      </c>
      <c r="AC95" s="7">
        <f t="shared" si="50"/>
        <v>10680.461538461539</v>
      </c>
      <c r="AD95" s="7">
        <f t="shared" si="50"/>
        <v>9256.4</v>
      </c>
      <c r="AE95" s="7">
        <f t="shared" si="50"/>
        <v>8167.411764705882</v>
      </c>
      <c r="AF95" s="7">
        <f t="shared" si="50"/>
        <v>7307.684210526316</v>
      </c>
      <c r="AG95" s="7">
        <f t="shared" si="50"/>
        <v>6611.714285714285</v>
      </c>
      <c r="AH95" s="7">
        <f t="shared" si="50"/>
        <v>6036.782608695652</v>
      </c>
    </row>
    <row r="96" spans="1:11" ht="12.75">
      <c r="A96" s="43" t="s">
        <v>16</v>
      </c>
      <c r="B96" s="45">
        <f>SUM(B80:B95)</f>
        <v>6313023</v>
      </c>
      <c r="C96" s="45">
        <f>SUM(C80:C95)</f>
        <v>0</v>
      </c>
      <c r="D96" s="45">
        <f>SUM(D80:D95)</f>
        <v>6313023</v>
      </c>
      <c r="E96" s="47">
        <f>$H$6</f>
        <v>93</v>
      </c>
      <c r="F96" s="47">
        <f aca="true" t="shared" si="51" ref="F96:K96">SUM(F80:F95)</f>
        <v>94</v>
      </c>
      <c r="G96" s="55">
        <f t="shared" si="51"/>
        <v>92.801</v>
      </c>
      <c r="H96" s="45">
        <f t="shared" si="51"/>
        <v>93</v>
      </c>
      <c r="I96" s="45">
        <f t="shared" si="51"/>
        <v>0</v>
      </c>
      <c r="J96" s="45">
        <f t="shared" si="51"/>
        <v>0</v>
      </c>
      <c r="K96" s="45">
        <f t="shared" si="51"/>
        <v>93</v>
      </c>
    </row>
    <row r="97" spans="13:14" ht="12.75">
      <c r="M97" s="7">
        <f>SMALL(M80:AH95,16*11+F96-E96)+0.0001</f>
        <v>68019.80497804878</v>
      </c>
      <c r="N97" s="7">
        <f>IF(AND(M97&lt;=ROUND(D96/E96,0),M98&gt;=ROUND(D96/E96,0)),ROUND(D96/E96,0),IF(ROUND(D96/E96,0)&lt;M97,IF(ROUNDUP(M97,0)&lt;=ROUNDDOWN(M98,0),ROUNDUP(M97,0),IF(ROUNDUP(M97,1)&lt;=ROUNDDOWN(M98,1),ROUNDUP(M97,1),ROUNDUP(M97,2))),IF(ROUNDUP(M97,0)&lt;=ROUNDDOWN(M98,0),ROUNDDOWN(M98,0),IF(ROUNDUP(M97,1)&lt;=ROUNDDOWN(M98,1),ROUNDDOWN(M98,1),ROUNDDOWN(M98,2)))))</f>
        <v>68020</v>
      </c>
    </row>
    <row r="98" ht="12.75">
      <c r="M98" s="7">
        <f>SMALL(M80:AH95,16*11+1+F96-E96)-0.0001</f>
        <v>69217.41166470588</v>
      </c>
    </row>
    <row r="99" spans="1:11" ht="11.25">
      <c r="A99" s="31"/>
      <c r="B99" s="31"/>
      <c r="C99" s="56"/>
      <c r="D99" s="31"/>
      <c r="E99" s="57"/>
      <c r="F99" s="58"/>
      <c r="G99" s="57"/>
      <c r="H99" s="31"/>
      <c r="I99" s="31"/>
      <c r="J99" s="31"/>
      <c r="K99" s="31"/>
    </row>
    <row r="100" spans="1:34" ht="24" customHeight="1">
      <c r="A100" s="62" t="s">
        <v>15</v>
      </c>
      <c r="B100" s="32" t="s">
        <v>1</v>
      </c>
      <c r="C100" s="33" t="s">
        <v>2</v>
      </c>
      <c r="D100" s="32" t="s">
        <v>3</v>
      </c>
      <c r="E100" s="3" t="s">
        <v>4</v>
      </c>
      <c r="F100" s="34" t="s">
        <v>5</v>
      </c>
      <c r="G100" s="3" t="str">
        <f>"Divisor "&amp;N118</f>
        <v>Divisor 68670</v>
      </c>
      <c r="H100" s="35" t="s">
        <v>6</v>
      </c>
      <c r="I100" s="32" t="s">
        <v>7</v>
      </c>
      <c r="J100" s="32" t="s">
        <v>8</v>
      </c>
      <c r="K100" s="32" t="s">
        <v>9</v>
      </c>
      <c r="M100" s="7">
        <v>-10</v>
      </c>
      <c r="N100" s="7">
        <v>-9</v>
      </c>
      <c r="O100" s="7">
        <v>-8</v>
      </c>
      <c r="P100" s="7">
        <v>-7</v>
      </c>
      <c r="Q100" s="7">
        <v>-6</v>
      </c>
      <c r="R100" s="7">
        <v>-5</v>
      </c>
      <c r="S100" s="7">
        <v>-4</v>
      </c>
      <c r="T100" s="7">
        <v>-3</v>
      </c>
      <c r="U100" s="7">
        <v>-2</v>
      </c>
      <c r="V100" s="7">
        <v>-1</v>
      </c>
      <c r="W100" s="7">
        <v>0</v>
      </c>
      <c r="X100" s="7">
        <v>1</v>
      </c>
      <c r="Y100" s="7">
        <v>2</v>
      </c>
      <c r="Z100" s="7">
        <v>3</v>
      </c>
      <c r="AA100" s="7">
        <v>4</v>
      </c>
      <c r="AB100" s="7">
        <v>5</v>
      </c>
      <c r="AC100" s="7">
        <v>6</v>
      </c>
      <c r="AD100" s="7">
        <v>7</v>
      </c>
      <c r="AE100" s="7">
        <v>8</v>
      </c>
      <c r="AF100" s="7">
        <v>9</v>
      </c>
      <c r="AG100" s="7">
        <v>10</v>
      </c>
      <c r="AH100" s="7">
        <v>11</v>
      </c>
    </row>
    <row r="101" spans="1:34" ht="12.75">
      <c r="A101" s="36" t="s">
        <v>17</v>
      </c>
      <c r="B101" s="54">
        <v>127216</v>
      </c>
      <c r="C101" s="38">
        <v>0</v>
      </c>
      <c r="D101" s="39">
        <f aca="true" t="shared" si="52" ref="D101:D116">B101+C101</f>
        <v>127216</v>
      </c>
      <c r="E101" s="40">
        <f aca="true" t="shared" si="53" ref="E101:E116">D101*E$117/D$117</f>
        <v>1.8759475378180805</v>
      </c>
      <c r="F101" s="40">
        <f aca="true" t="shared" si="54" ref="F101:F116">ROUND(E101,0)</f>
        <v>2</v>
      </c>
      <c r="G101" s="40">
        <f aca="true" t="shared" si="55" ref="G101:G116">TRUNC(D101/N$118,3)</f>
        <v>1.852</v>
      </c>
      <c r="H101" s="12">
        <f aca="true" t="shared" si="56" ref="H101:H116">ROUND(G101,0)</f>
        <v>2</v>
      </c>
      <c r="I101" s="12">
        <v>0</v>
      </c>
      <c r="J101" s="12">
        <f aca="true" t="shared" si="57" ref="J101:J116">IF(I101&gt;H101,I101-H101,0)</f>
        <v>0</v>
      </c>
      <c r="K101" s="41">
        <f aca="true" t="shared" si="58" ref="K101:K116">H101+J101</f>
        <v>2</v>
      </c>
      <c r="M101" s="7">
        <f aca="true" t="shared" si="59" ref="M101:AB116">ABS($D101/($F101-0.5+M$100))+$B$117*(M$100+$F101-0.5&lt;0)</f>
        <v>5168850.588235294</v>
      </c>
      <c r="N101" s="7">
        <f t="shared" si="59"/>
        <v>5170846.133333334</v>
      </c>
      <c r="O101" s="7">
        <f t="shared" si="59"/>
        <v>5173455.692307692</v>
      </c>
      <c r="P101" s="7">
        <f t="shared" si="59"/>
        <v>5177014.181818182</v>
      </c>
      <c r="Q101" s="7">
        <f t="shared" si="59"/>
        <v>5182154.222222222</v>
      </c>
      <c r="R101" s="7">
        <f t="shared" si="59"/>
        <v>5190231.428571428</v>
      </c>
      <c r="S101" s="7">
        <f t="shared" si="59"/>
        <v>5204770.4</v>
      </c>
      <c r="T101" s="7">
        <f t="shared" si="59"/>
        <v>5238694.666666667</v>
      </c>
      <c r="U101" s="7">
        <f t="shared" si="59"/>
        <v>5408316</v>
      </c>
      <c r="V101" s="7">
        <f t="shared" si="59"/>
        <v>254432</v>
      </c>
      <c r="W101" s="7">
        <f t="shared" si="59"/>
        <v>84810.66666666667</v>
      </c>
      <c r="X101" s="7">
        <f t="shared" si="59"/>
        <v>50886.4</v>
      </c>
      <c r="Y101" s="7">
        <f t="shared" si="59"/>
        <v>36347.42857142857</v>
      </c>
      <c r="Z101" s="7">
        <f t="shared" si="59"/>
        <v>28270.222222222223</v>
      </c>
      <c r="AA101" s="7">
        <f t="shared" si="59"/>
        <v>23130.18181818182</v>
      </c>
      <c r="AB101" s="7">
        <f t="shared" si="59"/>
        <v>19571.69230769231</v>
      </c>
      <c r="AC101" s="7">
        <f aca="true" t="shared" si="60" ref="AC101:AH115">ABS($D101/($F101-0.5+AC$100))+$B$117*(AC$100+$F101-0.5&lt;0)</f>
        <v>16962.133333333335</v>
      </c>
      <c r="AD101" s="7">
        <f t="shared" si="60"/>
        <v>14966.588235294117</v>
      </c>
      <c r="AE101" s="7">
        <f t="shared" si="60"/>
        <v>13391.157894736842</v>
      </c>
      <c r="AF101" s="7">
        <f t="shared" si="60"/>
        <v>12115.809523809523</v>
      </c>
      <c r="AG101" s="7">
        <f t="shared" si="60"/>
        <v>11062.260869565218</v>
      </c>
      <c r="AH101" s="7">
        <f t="shared" si="60"/>
        <v>10177.28</v>
      </c>
    </row>
    <row r="102" spans="1:34" ht="12.75">
      <c r="A102" s="36" t="s">
        <v>18</v>
      </c>
      <c r="B102" s="54">
        <v>251565</v>
      </c>
      <c r="C102" s="38">
        <v>0</v>
      </c>
      <c r="D102" s="39">
        <f t="shared" si="52"/>
        <v>251565</v>
      </c>
      <c r="E102" s="40">
        <f t="shared" si="53"/>
        <v>3.7096178338511305</v>
      </c>
      <c r="F102" s="40">
        <f t="shared" si="54"/>
        <v>4</v>
      </c>
      <c r="G102" s="40">
        <f t="shared" si="55"/>
        <v>3.663</v>
      </c>
      <c r="H102" s="12">
        <f t="shared" si="56"/>
        <v>4</v>
      </c>
      <c r="I102" s="12">
        <v>1</v>
      </c>
      <c r="J102" s="12">
        <f t="shared" si="57"/>
        <v>0</v>
      </c>
      <c r="K102" s="41">
        <f t="shared" si="58"/>
        <v>4</v>
      </c>
      <c r="M102" s="7">
        <f t="shared" si="59"/>
        <v>5192586.307692308</v>
      </c>
      <c r="N102" s="7">
        <f t="shared" si="59"/>
        <v>5199623.090909091</v>
      </c>
      <c r="O102" s="7">
        <f t="shared" si="59"/>
        <v>5209787.333333333</v>
      </c>
      <c r="P102" s="7">
        <f t="shared" si="59"/>
        <v>5225759.714285715</v>
      </c>
      <c r="Q102" s="7">
        <f t="shared" si="59"/>
        <v>5254510</v>
      </c>
      <c r="R102" s="7">
        <f t="shared" si="59"/>
        <v>5321594</v>
      </c>
      <c r="S102" s="7">
        <f t="shared" si="59"/>
        <v>5657014</v>
      </c>
      <c r="T102" s="7">
        <f t="shared" si="59"/>
        <v>503130</v>
      </c>
      <c r="U102" s="7">
        <f t="shared" si="59"/>
        <v>167710</v>
      </c>
      <c r="V102" s="7">
        <f t="shared" si="59"/>
        <v>100626</v>
      </c>
      <c r="W102" s="7">
        <f t="shared" si="59"/>
        <v>71875.71428571429</v>
      </c>
      <c r="X102" s="7">
        <f t="shared" si="59"/>
        <v>55903.333333333336</v>
      </c>
      <c r="Y102" s="7">
        <f t="shared" si="59"/>
        <v>45739.09090909091</v>
      </c>
      <c r="Z102" s="7">
        <f t="shared" si="59"/>
        <v>38702.307692307695</v>
      </c>
      <c r="AA102" s="7">
        <f t="shared" si="59"/>
        <v>33542</v>
      </c>
      <c r="AB102" s="7">
        <f t="shared" si="59"/>
        <v>29595.882352941175</v>
      </c>
      <c r="AC102" s="7">
        <f t="shared" si="60"/>
        <v>26480.526315789473</v>
      </c>
      <c r="AD102" s="7">
        <f t="shared" si="60"/>
        <v>23958.571428571428</v>
      </c>
      <c r="AE102" s="7">
        <f t="shared" si="60"/>
        <v>21875.217391304348</v>
      </c>
      <c r="AF102" s="7">
        <f t="shared" si="60"/>
        <v>20125.2</v>
      </c>
      <c r="AG102" s="7">
        <f t="shared" si="60"/>
        <v>18634.444444444445</v>
      </c>
      <c r="AH102" s="7">
        <f t="shared" si="60"/>
        <v>17349.310344827587</v>
      </c>
    </row>
    <row r="103" spans="1:34" ht="12.75">
      <c r="A103" s="36" t="s">
        <v>19</v>
      </c>
      <c r="B103" s="54">
        <v>98696</v>
      </c>
      <c r="C103" s="38">
        <v>0</v>
      </c>
      <c r="D103" s="39">
        <f t="shared" si="52"/>
        <v>98696</v>
      </c>
      <c r="E103" s="40">
        <f t="shared" si="53"/>
        <v>1.4553870440234977</v>
      </c>
      <c r="F103" s="40">
        <f t="shared" si="54"/>
        <v>1</v>
      </c>
      <c r="G103" s="40">
        <f t="shared" si="55"/>
        <v>1.437</v>
      </c>
      <c r="H103" s="12">
        <f t="shared" si="56"/>
        <v>1</v>
      </c>
      <c r="I103" s="12">
        <v>0</v>
      </c>
      <c r="J103" s="12">
        <f t="shared" si="57"/>
        <v>0</v>
      </c>
      <c r="K103" s="41">
        <f t="shared" si="58"/>
        <v>1</v>
      </c>
      <c r="M103" s="7">
        <f t="shared" si="59"/>
        <v>5164273.052631579</v>
      </c>
      <c r="N103" s="7">
        <f t="shared" si="59"/>
        <v>5165495.294117647</v>
      </c>
      <c r="O103" s="7">
        <f t="shared" si="59"/>
        <v>5167043.466666667</v>
      </c>
      <c r="P103" s="7">
        <f t="shared" si="59"/>
        <v>5169068</v>
      </c>
      <c r="Q103" s="7">
        <f t="shared" si="59"/>
        <v>5171828.7272727275</v>
      </c>
      <c r="R103" s="7">
        <f t="shared" si="59"/>
        <v>5175816.444444444</v>
      </c>
      <c r="S103" s="7">
        <f t="shared" si="59"/>
        <v>5182082.857142857</v>
      </c>
      <c r="T103" s="7">
        <f t="shared" si="59"/>
        <v>5193362.4</v>
      </c>
      <c r="U103" s="7">
        <f t="shared" si="59"/>
        <v>5219681.333333333</v>
      </c>
      <c r="V103" s="7">
        <f t="shared" si="59"/>
        <v>5351276</v>
      </c>
      <c r="W103" s="7">
        <f t="shared" si="59"/>
        <v>197392</v>
      </c>
      <c r="X103" s="7">
        <f t="shared" si="59"/>
        <v>65797.33333333333</v>
      </c>
      <c r="Y103" s="7">
        <f t="shared" si="59"/>
        <v>39478.4</v>
      </c>
      <c r="Z103" s="7">
        <f t="shared" si="59"/>
        <v>28198.85714285714</v>
      </c>
      <c r="AA103" s="7">
        <f t="shared" si="59"/>
        <v>21932.444444444445</v>
      </c>
      <c r="AB103" s="7">
        <f t="shared" si="59"/>
        <v>17944.727272727272</v>
      </c>
      <c r="AC103" s="7">
        <f t="shared" si="60"/>
        <v>15184</v>
      </c>
      <c r="AD103" s="7">
        <f t="shared" si="60"/>
        <v>13159.466666666667</v>
      </c>
      <c r="AE103" s="7">
        <f t="shared" si="60"/>
        <v>11611.29411764706</v>
      </c>
      <c r="AF103" s="7">
        <f t="shared" si="60"/>
        <v>10389.052631578947</v>
      </c>
      <c r="AG103" s="7">
        <f t="shared" si="60"/>
        <v>9399.619047619048</v>
      </c>
      <c r="AH103" s="7">
        <f t="shared" si="60"/>
        <v>8582.260869565218</v>
      </c>
    </row>
    <row r="104" spans="1:34" ht="12.75">
      <c r="A104" s="36" t="s">
        <v>20</v>
      </c>
      <c r="B104" s="54">
        <v>380325</v>
      </c>
      <c r="C104" s="38">
        <v>0</v>
      </c>
      <c r="D104" s="39">
        <f t="shared" si="52"/>
        <v>380325</v>
      </c>
      <c r="E104" s="40">
        <f t="shared" si="53"/>
        <v>5.608333443282775</v>
      </c>
      <c r="F104" s="40">
        <f t="shared" si="54"/>
        <v>6</v>
      </c>
      <c r="G104" s="40">
        <f t="shared" si="55"/>
        <v>5.538</v>
      </c>
      <c r="H104" s="12">
        <f t="shared" si="56"/>
        <v>6</v>
      </c>
      <c r="I104" s="12">
        <v>0</v>
      </c>
      <c r="J104" s="12">
        <f t="shared" si="57"/>
        <v>0</v>
      </c>
      <c r="K104" s="41">
        <f t="shared" si="58"/>
        <v>6</v>
      </c>
      <c r="M104" s="7">
        <f t="shared" si="59"/>
        <v>5238400.666666667</v>
      </c>
      <c r="N104" s="7">
        <f t="shared" si="59"/>
        <v>5262548.285714285</v>
      </c>
      <c r="O104" s="7">
        <f t="shared" si="59"/>
        <v>5306014</v>
      </c>
      <c r="P104" s="7">
        <f t="shared" si="59"/>
        <v>5407434</v>
      </c>
      <c r="Q104" s="7">
        <f t="shared" si="59"/>
        <v>5914534</v>
      </c>
      <c r="R104" s="7">
        <f t="shared" si="59"/>
        <v>760650</v>
      </c>
      <c r="S104" s="7">
        <f t="shared" si="59"/>
        <v>253550</v>
      </c>
      <c r="T104" s="7">
        <f t="shared" si="59"/>
        <v>152130</v>
      </c>
      <c r="U104" s="7">
        <f t="shared" si="59"/>
        <v>108664.28571428571</v>
      </c>
      <c r="V104" s="7">
        <f t="shared" si="59"/>
        <v>84516.66666666667</v>
      </c>
      <c r="W104" s="7">
        <f t="shared" si="59"/>
        <v>69150</v>
      </c>
      <c r="X104" s="7">
        <f t="shared" si="59"/>
        <v>58511.53846153846</v>
      </c>
      <c r="Y104" s="7">
        <f t="shared" si="59"/>
        <v>50710</v>
      </c>
      <c r="Z104" s="7">
        <f t="shared" si="59"/>
        <v>44744.117647058825</v>
      </c>
      <c r="AA104" s="7">
        <f t="shared" si="59"/>
        <v>40034.21052631579</v>
      </c>
      <c r="AB104" s="7">
        <f t="shared" si="59"/>
        <v>36221.42857142857</v>
      </c>
      <c r="AC104" s="7">
        <f t="shared" si="60"/>
        <v>33071.739130434784</v>
      </c>
      <c r="AD104" s="7">
        <f t="shared" si="60"/>
        <v>30426</v>
      </c>
      <c r="AE104" s="7">
        <f t="shared" si="60"/>
        <v>28172.222222222223</v>
      </c>
      <c r="AF104" s="7">
        <f t="shared" si="60"/>
        <v>26229.310344827587</v>
      </c>
      <c r="AG104" s="7">
        <f t="shared" si="60"/>
        <v>24537.09677419355</v>
      </c>
      <c r="AH104" s="7">
        <f t="shared" si="60"/>
        <v>23050</v>
      </c>
    </row>
    <row r="105" spans="1:34" ht="12.75">
      <c r="A105" s="36" t="s">
        <v>21</v>
      </c>
      <c r="B105" s="54">
        <v>47895</v>
      </c>
      <c r="C105" s="38">
        <v>0</v>
      </c>
      <c r="D105" s="39">
        <f t="shared" si="52"/>
        <v>47895</v>
      </c>
      <c r="E105" s="40">
        <f t="shared" si="53"/>
        <v>0.7062673509919898</v>
      </c>
      <c r="F105" s="40">
        <f t="shared" si="54"/>
        <v>1</v>
      </c>
      <c r="G105" s="40">
        <f t="shared" si="55"/>
        <v>0.697</v>
      </c>
      <c r="H105" s="12">
        <f t="shared" si="56"/>
        <v>1</v>
      </c>
      <c r="I105" s="12">
        <v>0</v>
      </c>
      <c r="J105" s="12">
        <f t="shared" si="57"/>
        <v>0</v>
      </c>
      <c r="K105" s="41">
        <f t="shared" si="58"/>
        <v>1</v>
      </c>
      <c r="M105" s="7">
        <f t="shared" si="59"/>
        <v>5158925.578947368</v>
      </c>
      <c r="N105" s="7">
        <f t="shared" si="59"/>
        <v>5159518.705882353</v>
      </c>
      <c r="O105" s="7">
        <f t="shared" si="59"/>
        <v>5160270</v>
      </c>
      <c r="P105" s="7">
        <f t="shared" si="59"/>
        <v>5161252.461538462</v>
      </c>
      <c r="Q105" s="7">
        <f t="shared" si="59"/>
        <v>5162592.181818182</v>
      </c>
      <c r="R105" s="7">
        <f t="shared" si="59"/>
        <v>5164527.333333333</v>
      </c>
      <c r="S105" s="7">
        <f t="shared" si="59"/>
        <v>5167568.285714285</v>
      </c>
      <c r="T105" s="7">
        <f t="shared" si="59"/>
        <v>5173042</v>
      </c>
      <c r="U105" s="7">
        <f t="shared" si="59"/>
        <v>5185814</v>
      </c>
      <c r="V105" s="7">
        <f t="shared" si="59"/>
        <v>5249674</v>
      </c>
      <c r="W105" s="7">
        <f t="shared" si="59"/>
        <v>95790</v>
      </c>
      <c r="X105" s="7">
        <f t="shared" si="59"/>
        <v>31930</v>
      </c>
      <c r="Y105" s="7">
        <f t="shared" si="59"/>
        <v>19158</v>
      </c>
      <c r="Z105" s="7">
        <f t="shared" si="59"/>
        <v>13684.285714285714</v>
      </c>
      <c r="AA105" s="7">
        <f t="shared" si="59"/>
        <v>10643.333333333334</v>
      </c>
      <c r="AB105" s="7">
        <f t="shared" si="59"/>
        <v>8708.181818181818</v>
      </c>
      <c r="AC105" s="7">
        <f t="shared" si="60"/>
        <v>7368.461538461538</v>
      </c>
      <c r="AD105" s="7">
        <f t="shared" si="60"/>
        <v>6386</v>
      </c>
      <c r="AE105" s="7">
        <f t="shared" si="60"/>
        <v>5634.705882352941</v>
      </c>
      <c r="AF105" s="7">
        <f t="shared" si="60"/>
        <v>5041.578947368421</v>
      </c>
      <c r="AG105" s="7">
        <f t="shared" si="60"/>
        <v>4561.428571428572</v>
      </c>
      <c r="AH105" s="7">
        <f t="shared" si="60"/>
        <v>4164.782608695652</v>
      </c>
    </row>
    <row r="106" spans="1:34" ht="12.75">
      <c r="A106" s="36" t="s">
        <v>22</v>
      </c>
      <c r="B106" s="54">
        <v>395320</v>
      </c>
      <c r="C106" s="38">
        <v>0</v>
      </c>
      <c r="D106" s="39">
        <f t="shared" si="52"/>
        <v>395320</v>
      </c>
      <c r="E106" s="40">
        <f t="shared" si="53"/>
        <v>5.829452118053103</v>
      </c>
      <c r="F106" s="40">
        <f t="shared" si="54"/>
        <v>6</v>
      </c>
      <c r="G106" s="40">
        <f t="shared" si="55"/>
        <v>5.756</v>
      </c>
      <c r="H106" s="12">
        <f t="shared" si="56"/>
        <v>6</v>
      </c>
      <c r="I106" s="12">
        <v>4</v>
      </c>
      <c r="J106" s="12">
        <f t="shared" si="57"/>
        <v>0</v>
      </c>
      <c r="K106" s="41">
        <f t="shared" si="58"/>
        <v>6</v>
      </c>
      <c r="M106" s="7">
        <f t="shared" si="59"/>
        <v>5241732.888888889</v>
      </c>
      <c r="N106" s="7">
        <f t="shared" si="59"/>
        <v>5266832.571428572</v>
      </c>
      <c r="O106" s="7">
        <f t="shared" si="59"/>
        <v>5312012</v>
      </c>
      <c r="P106" s="7">
        <f t="shared" si="59"/>
        <v>5417430.666666667</v>
      </c>
      <c r="Q106" s="7">
        <f t="shared" si="59"/>
        <v>5944524</v>
      </c>
      <c r="R106" s="7">
        <f t="shared" si="59"/>
        <v>790640</v>
      </c>
      <c r="S106" s="7">
        <f t="shared" si="59"/>
        <v>263546.6666666667</v>
      </c>
      <c r="T106" s="7">
        <f t="shared" si="59"/>
        <v>158128</v>
      </c>
      <c r="U106" s="7">
        <f t="shared" si="59"/>
        <v>112948.57142857143</v>
      </c>
      <c r="V106" s="7">
        <f t="shared" si="59"/>
        <v>87848.88888888889</v>
      </c>
      <c r="W106" s="7">
        <f t="shared" si="59"/>
        <v>71876.36363636363</v>
      </c>
      <c r="X106" s="7">
        <f t="shared" si="59"/>
        <v>60818.46153846154</v>
      </c>
      <c r="Y106" s="7">
        <f t="shared" si="59"/>
        <v>52709.333333333336</v>
      </c>
      <c r="Z106" s="7">
        <f t="shared" si="59"/>
        <v>46508.23529411765</v>
      </c>
      <c r="AA106" s="7">
        <f t="shared" si="59"/>
        <v>41612.63157894737</v>
      </c>
      <c r="AB106" s="7">
        <f t="shared" si="59"/>
        <v>37649.52380952381</v>
      </c>
      <c r="AC106" s="7">
        <f t="shared" si="60"/>
        <v>34375.65217391304</v>
      </c>
      <c r="AD106" s="7">
        <f t="shared" si="60"/>
        <v>31625.6</v>
      </c>
      <c r="AE106" s="7">
        <f t="shared" si="60"/>
        <v>29282.962962962964</v>
      </c>
      <c r="AF106" s="7">
        <f t="shared" si="60"/>
        <v>27263.44827586207</v>
      </c>
      <c r="AG106" s="7">
        <f t="shared" si="60"/>
        <v>25504.516129032258</v>
      </c>
      <c r="AH106" s="7">
        <f t="shared" si="60"/>
        <v>23958.78787878788</v>
      </c>
    </row>
    <row r="107" spans="1:34" ht="12.75">
      <c r="A107" s="36" t="s">
        <v>23</v>
      </c>
      <c r="B107" s="54">
        <v>389541</v>
      </c>
      <c r="C107" s="38">
        <v>0</v>
      </c>
      <c r="D107" s="39">
        <f t="shared" si="52"/>
        <v>389541</v>
      </c>
      <c r="E107" s="40">
        <f t="shared" si="53"/>
        <v>5.7442340572663255</v>
      </c>
      <c r="F107" s="40">
        <f t="shared" si="54"/>
        <v>6</v>
      </c>
      <c r="G107" s="40">
        <f t="shared" si="55"/>
        <v>5.672</v>
      </c>
      <c r="H107" s="12">
        <f t="shared" si="56"/>
        <v>6</v>
      </c>
      <c r="I107" s="12">
        <v>5</v>
      </c>
      <c r="J107" s="12">
        <f t="shared" si="57"/>
        <v>0</v>
      </c>
      <c r="K107" s="41">
        <f t="shared" si="58"/>
        <v>6</v>
      </c>
      <c r="M107" s="7">
        <f t="shared" si="59"/>
        <v>5240448.666666667</v>
      </c>
      <c r="N107" s="7">
        <f t="shared" si="59"/>
        <v>5265181.428571428</v>
      </c>
      <c r="O107" s="7">
        <f t="shared" si="59"/>
        <v>5309700.4</v>
      </c>
      <c r="P107" s="7">
        <f t="shared" si="59"/>
        <v>5413578</v>
      </c>
      <c r="Q107" s="7">
        <f t="shared" si="59"/>
        <v>5932966</v>
      </c>
      <c r="R107" s="7">
        <f t="shared" si="59"/>
        <v>779082</v>
      </c>
      <c r="S107" s="7">
        <f t="shared" si="59"/>
        <v>259694</v>
      </c>
      <c r="T107" s="7">
        <f t="shared" si="59"/>
        <v>155816.4</v>
      </c>
      <c r="U107" s="7">
        <f t="shared" si="59"/>
        <v>111297.42857142857</v>
      </c>
      <c r="V107" s="7">
        <f t="shared" si="59"/>
        <v>86564.66666666667</v>
      </c>
      <c r="W107" s="7">
        <f t="shared" si="59"/>
        <v>70825.63636363637</v>
      </c>
      <c r="X107" s="7">
        <f t="shared" si="59"/>
        <v>59929.38461538462</v>
      </c>
      <c r="Y107" s="7">
        <f t="shared" si="59"/>
        <v>51938.8</v>
      </c>
      <c r="Z107" s="7">
        <f t="shared" si="59"/>
        <v>45828.35294117647</v>
      </c>
      <c r="AA107" s="7">
        <f t="shared" si="59"/>
        <v>41004.31578947369</v>
      </c>
      <c r="AB107" s="7">
        <f t="shared" si="59"/>
        <v>37099.142857142855</v>
      </c>
      <c r="AC107" s="7">
        <f t="shared" si="60"/>
        <v>33873.13043478261</v>
      </c>
      <c r="AD107" s="7">
        <f t="shared" si="60"/>
        <v>31163.28</v>
      </c>
      <c r="AE107" s="7">
        <f t="shared" si="60"/>
        <v>28854.88888888889</v>
      </c>
      <c r="AF107" s="7">
        <f t="shared" si="60"/>
        <v>26864.896551724138</v>
      </c>
      <c r="AG107" s="7">
        <f t="shared" si="60"/>
        <v>25131.677419354837</v>
      </c>
      <c r="AH107" s="7">
        <f t="shared" si="60"/>
        <v>23608.545454545456</v>
      </c>
    </row>
    <row r="108" spans="1:34" ht="12.75">
      <c r="A108" s="36" t="s">
        <v>24</v>
      </c>
      <c r="B108" s="54">
        <v>348327</v>
      </c>
      <c r="C108" s="38">
        <v>0</v>
      </c>
      <c r="D108" s="39">
        <f t="shared" si="52"/>
        <v>348327</v>
      </c>
      <c r="E108" s="40">
        <f t="shared" si="53"/>
        <v>5.136485803716187</v>
      </c>
      <c r="F108" s="40">
        <f t="shared" si="54"/>
        <v>5</v>
      </c>
      <c r="G108" s="40">
        <f t="shared" si="55"/>
        <v>5.072</v>
      </c>
      <c r="H108" s="12">
        <f t="shared" si="56"/>
        <v>5</v>
      </c>
      <c r="I108" s="12">
        <v>4</v>
      </c>
      <c r="J108" s="12">
        <f t="shared" si="57"/>
        <v>0</v>
      </c>
      <c r="K108" s="41">
        <f t="shared" si="58"/>
        <v>5</v>
      </c>
      <c r="M108" s="7">
        <f t="shared" si="59"/>
        <v>5217216.181818182</v>
      </c>
      <c r="N108" s="7">
        <f t="shared" si="59"/>
        <v>5231290</v>
      </c>
      <c r="O108" s="7">
        <f t="shared" si="59"/>
        <v>5253406</v>
      </c>
      <c r="P108" s="7">
        <f t="shared" si="59"/>
        <v>5293214.8</v>
      </c>
      <c r="Q108" s="7">
        <f t="shared" si="59"/>
        <v>5386102</v>
      </c>
      <c r="R108" s="7">
        <f t="shared" si="59"/>
        <v>5850538</v>
      </c>
      <c r="S108" s="7">
        <f t="shared" si="59"/>
        <v>696654</v>
      </c>
      <c r="T108" s="7">
        <f t="shared" si="59"/>
        <v>232218</v>
      </c>
      <c r="U108" s="7">
        <f t="shared" si="59"/>
        <v>139330.8</v>
      </c>
      <c r="V108" s="7">
        <f t="shared" si="59"/>
        <v>99522</v>
      </c>
      <c r="W108" s="7">
        <f t="shared" si="59"/>
        <v>77406</v>
      </c>
      <c r="X108" s="7">
        <f t="shared" si="59"/>
        <v>63332.181818181816</v>
      </c>
      <c r="Y108" s="7">
        <f t="shared" si="59"/>
        <v>53588.769230769234</v>
      </c>
      <c r="Z108" s="7">
        <f t="shared" si="59"/>
        <v>46443.6</v>
      </c>
      <c r="AA108" s="7">
        <f t="shared" si="59"/>
        <v>40979.64705882353</v>
      </c>
      <c r="AB108" s="7">
        <f t="shared" si="59"/>
        <v>36666</v>
      </c>
      <c r="AC108" s="7">
        <f t="shared" si="60"/>
        <v>33174</v>
      </c>
      <c r="AD108" s="7">
        <f t="shared" si="60"/>
        <v>30289.304347826088</v>
      </c>
      <c r="AE108" s="7">
        <f t="shared" si="60"/>
        <v>27866.16</v>
      </c>
      <c r="AF108" s="7">
        <f t="shared" si="60"/>
        <v>25802</v>
      </c>
      <c r="AG108" s="7">
        <f t="shared" si="60"/>
        <v>24022.55172413793</v>
      </c>
      <c r="AH108" s="7">
        <f t="shared" si="60"/>
        <v>22472.709677419356</v>
      </c>
    </row>
    <row r="109" spans="1:34" ht="12.75">
      <c r="A109" s="36" t="s">
        <v>25</v>
      </c>
      <c r="B109" s="54">
        <v>789695</v>
      </c>
      <c r="C109" s="38">
        <v>0</v>
      </c>
      <c r="D109" s="39">
        <f t="shared" si="52"/>
        <v>789695</v>
      </c>
      <c r="E109" s="40">
        <f t="shared" si="53"/>
        <v>11.644969114555158</v>
      </c>
      <c r="F109" s="40">
        <f t="shared" si="54"/>
        <v>12</v>
      </c>
      <c r="G109" s="40">
        <f t="shared" si="55"/>
        <v>11.499</v>
      </c>
      <c r="H109" s="12">
        <f t="shared" si="56"/>
        <v>11</v>
      </c>
      <c r="I109" s="12">
        <v>0</v>
      </c>
      <c r="J109" s="12">
        <f t="shared" si="57"/>
        <v>0</v>
      </c>
      <c r="K109" s="41">
        <f t="shared" si="58"/>
        <v>11</v>
      </c>
      <c r="M109" s="7">
        <f t="shared" si="59"/>
        <v>526463.3333333334</v>
      </c>
      <c r="N109" s="7">
        <f t="shared" si="59"/>
        <v>315878</v>
      </c>
      <c r="O109" s="7">
        <f t="shared" si="59"/>
        <v>225627.14285714287</v>
      </c>
      <c r="P109" s="7">
        <f t="shared" si="59"/>
        <v>175487.77777777778</v>
      </c>
      <c r="Q109" s="7">
        <f t="shared" si="59"/>
        <v>143580.9090909091</v>
      </c>
      <c r="R109" s="7">
        <f t="shared" si="59"/>
        <v>121491.53846153847</v>
      </c>
      <c r="S109" s="7">
        <f t="shared" si="59"/>
        <v>105292.66666666667</v>
      </c>
      <c r="T109" s="7">
        <f t="shared" si="59"/>
        <v>92905.29411764706</v>
      </c>
      <c r="U109" s="7">
        <f t="shared" si="59"/>
        <v>83125.78947368421</v>
      </c>
      <c r="V109" s="7">
        <f t="shared" si="59"/>
        <v>75209.04761904762</v>
      </c>
      <c r="W109" s="7">
        <f t="shared" si="59"/>
        <v>68669.13043478261</v>
      </c>
      <c r="X109" s="7">
        <f t="shared" si="59"/>
        <v>63175.6</v>
      </c>
      <c r="Y109" s="7">
        <f t="shared" si="59"/>
        <v>58495.92592592593</v>
      </c>
      <c r="Z109" s="7">
        <f t="shared" si="59"/>
        <v>54461.724137931036</v>
      </c>
      <c r="AA109" s="7">
        <f t="shared" si="59"/>
        <v>50948.06451612903</v>
      </c>
      <c r="AB109" s="7">
        <f t="shared" si="59"/>
        <v>47860.30303030303</v>
      </c>
      <c r="AC109" s="7">
        <f t="shared" si="60"/>
        <v>45125.42857142857</v>
      </c>
      <c r="AD109" s="7">
        <f t="shared" si="60"/>
        <v>42686.21621621621</v>
      </c>
      <c r="AE109" s="7">
        <f t="shared" si="60"/>
        <v>40497.179487179485</v>
      </c>
      <c r="AF109" s="7">
        <f t="shared" si="60"/>
        <v>38521.70731707317</v>
      </c>
      <c r="AG109" s="7">
        <f t="shared" si="60"/>
        <v>36730</v>
      </c>
      <c r="AH109" s="7">
        <f t="shared" si="60"/>
        <v>35097.555555555555</v>
      </c>
    </row>
    <row r="110" spans="1:34" ht="12.75">
      <c r="A110" s="36" t="s">
        <v>26</v>
      </c>
      <c r="B110" s="54">
        <v>551476</v>
      </c>
      <c r="C110" s="38">
        <v>0</v>
      </c>
      <c r="D110" s="39">
        <f t="shared" si="52"/>
        <v>551476</v>
      </c>
      <c r="E110" s="40">
        <f t="shared" si="53"/>
        <v>8.132153537021788</v>
      </c>
      <c r="F110" s="40">
        <f t="shared" si="54"/>
        <v>8</v>
      </c>
      <c r="G110" s="40">
        <f t="shared" si="55"/>
        <v>8.03</v>
      </c>
      <c r="H110" s="12">
        <f t="shared" si="56"/>
        <v>8</v>
      </c>
      <c r="I110" s="12">
        <v>0</v>
      </c>
      <c r="J110" s="12">
        <f t="shared" si="57"/>
        <v>0</v>
      </c>
      <c r="K110" s="41">
        <f t="shared" si="58"/>
        <v>8</v>
      </c>
      <c r="M110" s="7">
        <f t="shared" si="59"/>
        <v>5374474.4</v>
      </c>
      <c r="N110" s="7">
        <f t="shared" si="59"/>
        <v>5521534.666666667</v>
      </c>
      <c r="O110" s="7">
        <f t="shared" si="59"/>
        <v>6256836</v>
      </c>
      <c r="P110" s="7">
        <f t="shared" si="59"/>
        <v>1102952</v>
      </c>
      <c r="Q110" s="7">
        <f t="shared" si="59"/>
        <v>367650.6666666667</v>
      </c>
      <c r="R110" s="7">
        <f t="shared" si="59"/>
        <v>220590.4</v>
      </c>
      <c r="S110" s="7">
        <f t="shared" si="59"/>
        <v>157564.57142857142</v>
      </c>
      <c r="T110" s="7">
        <f t="shared" si="59"/>
        <v>122550.22222222222</v>
      </c>
      <c r="U110" s="7">
        <f t="shared" si="59"/>
        <v>100268.36363636363</v>
      </c>
      <c r="V110" s="7">
        <f t="shared" si="59"/>
        <v>84842.46153846153</v>
      </c>
      <c r="W110" s="7">
        <f t="shared" si="59"/>
        <v>73530.13333333333</v>
      </c>
      <c r="X110" s="7">
        <f t="shared" si="59"/>
        <v>64879.529411764706</v>
      </c>
      <c r="Y110" s="7">
        <f t="shared" si="59"/>
        <v>58050.10526315789</v>
      </c>
      <c r="Z110" s="7">
        <f t="shared" si="59"/>
        <v>52521.52380952381</v>
      </c>
      <c r="AA110" s="7">
        <f t="shared" si="59"/>
        <v>47954.434782608696</v>
      </c>
      <c r="AB110" s="7">
        <f t="shared" si="59"/>
        <v>44118.08</v>
      </c>
      <c r="AC110" s="7">
        <f t="shared" si="60"/>
        <v>40850.07407407407</v>
      </c>
      <c r="AD110" s="7">
        <f t="shared" si="60"/>
        <v>38032.8275862069</v>
      </c>
      <c r="AE110" s="7">
        <f t="shared" si="60"/>
        <v>35579.096774193546</v>
      </c>
      <c r="AF110" s="7">
        <f t="shared" si="60"/>
        <v>33422.78787878788</v>
      </c>
      <c r="AG110" s="7">
        <f t="shared" si="60"/>
        <v>31512.914285714287</v>
      </c>
      <c r="AH110" s="7">
        <f t="shared" si="60"/>
        <v>29809.513513513513</v>
      </c>
    </row>
    <row r="111" spans="1:34" ht="12.75">
      <c r="A111" s="36" t="s">
        <v>27</v>
      </c>
      <c r="B111" s="54">
        <v>271311</v>
      </c>
      <c r="C111" s="38">
        <v>0</v>
      </c>
      <c r="D111" s="39">
        <f t="shared" si="52"/>
        <v>271311</v>
      </c>
      <c r="E111" s="40">
        <f t="shared" si="53"/>
        <v>4.000795516546356</v>
      </c>
      <c r="F111" s="40">
        <f t="shared" si="54"/>
        <v>4</v>
      </c>
      <c r="G111" s="40">
        <f t="shared" si="55"/>
        <v>3.95</v>
      </c>
      <c r="H111" s="12">
        <f t="shared" si="56"/>
        <v>4</v>
      </c>
      <c r="I111" s="12">
        <v>0</v>
      </c>
      <c r="J111" s="12">
        <f t="shared" si="57"/>
        <v>0</v>
      </c>
      <c r="K111" s="41">
        <f t="shared" si="58"/>
        <v>4</v>
      </c>
      <c r="M111" s="7">
        <f t="shared" si="59"/>
        <v>5195624.153846154</v>
      </c>
      <c r="N111" s="7">
        <f t="shared" si="59"/>
        <v>5203213.2727272725</v>
      </c>
      <c r="O111" s="7">
        <f t="shared" si="59"/>
        <v>5214175.333333333</v>
      </c>
      <c r="P111" s="7">
        <f t="shared" si="59"/>
        <v>5231401.428571428</v>
      </c>
      <c r="Q111" s="7">
        <f t="shared" si="59"/>
        <v>5262408.4</v>
      </c>
      <c r="R111" s="7">
        <f t="shared" si="59"/>
        <v>5334758</v>
      </c>
      <c r="S111" s="7">
        <f t="shared" si="59"/>
        <v>5696506</v>
      </c>
      <c r="T111" s="7">
        <f t="shared" si="59"/>
        <v>542622</v>
      </c>
      <c r="U111" s="7">
        <f t="shared" si="59"/>
        <v>180874</v>
      </c>
      <c r="V111" s="7">
        <f t="shared" si="59"/>
        <v>108524.4</v>
      </c>
      <c r="W111" s="7">
        <f t="shared" si="59"/>
        <v>77517.42857142857</v>
      </c>
      <c r="X111" s="7">
        <f t="shared" si="59"/>
        <v>60291.333333333336</v>
      </c>
      <c r="Y111" s="7">
        <f t="shared" si="59"/>
        <v>49329.27272727273</v>
      </c>
      <c r="Z111" s="7">
        <f t="shared" si="59"/>
        <v>41740.153846153844</v>
      </c>
      <c r="AA111" s="7">
        <f t="shared" si="59"/>
        <v>36174.8</v>
      </c>
      <c r="AB111" s="7">
        <f t="shared" si="59"/>
        <v>31918.941176470587</v>
      </c>
      <c r="AC111" s="7">
        <f t="shared" si="60"/>
        <v>28559.052631578947</v>
      </c>
      <c r="AD111" s="7">
        <f t="shared" si="60"/>
        <v>25839.14285714286</v>
      </c>
      <c r="AE111" s="7">
        <f t="shared" si="60"/>
        <v>23592.260869565216</v>
      </c>
      <c r="AF111" s="7">
        <f t="shared" si="60"/>
        <v>21704.88</v>
      </c>
      <c r="AG111" s="7">
        <f t="shared" si="60"/>
        <v>20097.11111111111</v>
      </c>
      <c r="AH111" s="7">
        <f t="shared" si="60"/>
        <v>18711.103448275862</v>
      </c>
    </row>
    <row r="112" spans="1:34" ht="12.75">
      <c r="A112" s="36" t="s">
        <v>28</v>
      </c>
      <c r="B112" s="54">
        <v>354872</v>
      </c>
      <c r="C112" s="38">
        <v>0</v>
      </c>
      <c r="D112" s="39">
        <f t="shared" si="52"/>
        <v>354872</v>
      </c>
      <c r="E112" s="40">
        <f t="shared" si="53"/>
        <v>5.232999423347518</v>
      </c>
      <c r="F112" s="40">
        <f t="shared" si="54"/>
        <v>5</v>
      </c>
      <c r="G112" s="40">
        <f t="shared" si="55"/>
        <v>5.167</v>
      </c>
      <c r="H112" s="12">
        <f t="shared" si="56"/>
        <v>5</v>
      </c>
      <c r="I112" s="12">
        <v>2</v>
      </c>
      <c r="J112" s="12">
        <f t="shared" si="57"/>
        <v>0</v>
      </c>
      <c r="K112" s="41">
        <f t="shared" si="58"/>
        <v>5</v>
      </c>
      <c r="M112" s="7">
        <f t="shared" si="59"/>
        <v>5218406.181818182</v>
      </c>
      <c r="N112" s="7">
        <f t="shared" si="59"/>
        <v>5232744.444444444</v>
      </c>
      <c r="O112" s="7">
        <f t="shared" si="59"/>
        <v>5255276</v>
      </c>
      <c r="P112" s="7">
        <f t="shared" si="59"/>
        <v>5295832.8</v>
      </c>
      <c r="Q112" s="7">
        <f t="shared" si="59"/>
        <v>5390465.333333333</v>
      </c>
      <c r="R112" s="7">
        <f t="shared" si="59"/>
        <v>5863628</v>
      </c>
      <c r="S112" s="7">
        <f t="shared" si="59"/>
        <v>709744</v>
      </c>
      <c r="T112" s="7">
        <f t="shared" si="59"/>
        <v>236581.33333333334</v>
      </c>
      <c r="U112" s="7">
        <f t="shared" si="59"/>
        <v>141948.8</v>
      </c>
      <c r="V112" s="7">
        <f t="shared" si="59"/>
        <v>101392</v>
      </c>
      <c r="W112" s="7">
        <f t="shared" si="59"/>
        <v>78860.44444444444</v>
      </c>
      <c r="X112" s="7">
        <f t="shared" si="59"/>
        <v>64522.181818181816</v>
      </c>
      <c r="Y112" s="7">
        <f t="shared" si="59"/>
        <v>54595.692307692305</v>
      </c>
      <c r="Z112" s="7">
        <f t="shared" si="59"/>
        <v>47316.26666666667</v>
      </c>
      <c r="AA112" s="7">
        <f t="shared" si="59"/>
        <v>41749.64705882353</v>
      </c>
      <c r="AB112" s="7">
        <f t="shared" si="59"/>
        <v>37354.94736842105</v>
      </c>
      <c r="AC112" s="7">
        <f t="shared" si="60"/>
        <v>33797.333333333336</v>
      </c>
      <c r="AD112" s="7">
        <f t="shared" si="60"/>
        <v>30858.434782608696</v>
      </c>
      <c r="AE112" s="7">
        <f t="shared" si="60"/>
        <v>28389.76</v>
      </c>
      <c r="AF112" s="7">
        <f t="shared" si="60"/>
        <v>26286.814814814814</v>
      </c>
      <c r="AG112" s="7">
        <f t="shared" si="60"/>
        <v>24473.931034482757</v>
      </c>
      <c r="AH112" s="7">
        <f t="shared" si="60"/>
        <v>22894.967741935485</v>
      </c>
    </row>
    <row r="113" spans="1:34" ht="12.75">
      <c r="A113" s="36" t="s">
        <v>29</v>
      </c>
      <c r="B113" s="54">
        <v>205143</v>
      </c>
      <c r="C113" s="38">
        <v>0</v>
      </c>
      <c r="D113" s="39">
        <f t="shared" si="52"/>
        <v>205143</v>
      </c>
      <c r="E113" s="40">
        <f t="shared" si="53"/>
        <v>3.0250715770863295</v>
      </c>
      <c r="F113" s="40">
        <f t="shared" si="54"/>
        <v>3</v>
      </c>
      <c r="G113" s="40">
        <f t="shared" si="55"/>
        <v>2.987</v>
      </c>
      <c r="H113" s="12">
        <f t="shared" si="56"/>
        <v>3</v>
      </c>
      <c r="I113" s="12">
        <v>0</v>
      </c>
      <c r="J113" s="12">
        <f t="shared" si="57"/>
        <v>0</v>
      </c>
      <c r="K113" s="41">
        <f t="shared" si="58"/>
        <v>3</v>
      </c>
      <c r="M113" s="7">
        <f t="shared" si="59"/>
        <v>5181236.4</v>
      </c>
      <c r="N113" s="7">
        <f t="shared" si="59"/>
        <v>5185444.461538462</v>
      </c>
      <c r="O113" s="7">
        <f t="shared" si="59"/>
        <v>5191182.7272727275</v>
      </c>
      <c r="P113" s="7">
        <f t="shared" si="59"/>
        <v>5199471.333333333</v>
      </c>
      <c r="Q113" s="7">
        <f t="shared" si="59"/>
        <v>5212496.285714285</v>
      </c>
      <c r="R113" s="7">
        <f t="shared" si="59"/>
        <v>5235941.2</v>
      </c>
      <c r="S113" s="7">
        <f t="shared" si="59"/>
        <v>5290646</v>
      </c>
      <c r="T113" s="7">
        <f t="shared" si="59"/>
        <v>5564170</v>
      </c>
      <c r="U113" s="7">
        <f t="shared" si="59"/>
        <v>410286</v>
      </c>
      <c r="V113" s="7">
        <f t="shared" si="59"/>
        <v>136762</v>
      </c>
      <c r="W113" s="7">
        <f t="shared" si="59"/>
        <v>82057.2</v>
      </c>
      <c r="X113" s="7">
        <f t="shared" si="59"/>
        <v>58612.28571428572</v>
      </c>
      <c r="Y113" s="7">
        <f t="shared" si="59"/>
        <v>45587.333333333336</v>
      </c>
      <c r="Z113" s="7">
        <f t="shared" si="59"/>
        <v>37298.72727272727</v>
      </c>
      <c r="AA113" s="7">
        <f t="shared" si="59"/>
        <v>31560.46153846154</v>
      </c>
      <c r="AB113" s="7">
        <f t="shared" si="59"/>
        <v>27352.4</v>
      </c>
      <c r="AC113" s="7">
        <f t="shared" si="60"/>
        <v>24134.470588235294</v>
      </c>
      <c r="AD113" s="7">
        <f t="shared" si="60"/>
        <v>21594</v>
      </c>
      <c r="AE113" s="7">
        <f t="shared" si="60"/>
        <v>19537.428571428572</v>
      </c>
      <c r="AF113" s="7">
        <f t="shared" si="60"/>
        <v>17838.521739130436</v>
      </c>
      <c r="AG113" s="7">
        <f t="shared" si="60"/>
        <v>16411.44</v>
      </c>
      <c r="AH113" s="7">
        <f t="shared" si="60"/>
        <v>15195.777777777777</v>
      </c>
    </row>
    <row r="114" spans="1:34" ht="12.75">
      <c r="A114" s="36" t="s">
        <v>32</v>
      </c>
      <c r="B114" s="54">
        <v>429412</v>
      </c>
      <c r="C114" s="38">
        <v>0</v>
      </c>
      <c r="D114" s="39">
        <f t="shared" si="52"/>
        <v>429412</v>
      </c>
      <c r="E114" s="40">
        <f t="shared" si="53"/>
        <v>6.332178217437567</v>
      </c>
      <c r="F114" s="40">
        <f t="shared" si="54"/>
        <v>6</v>
      </c>
      <c r="G114" s="40">
        <f t="shared" si="55"/>
        <v>6.253</v>
      </c>
      <c r="H114" s="12">
        <f t="shared" si="56"/>
        <v>6</v>
      </c>
      <c r="I114" s="12">
        <v>0</v>
      </c>
      <c r="J114" s="12">
        <f t="shared" si="57"/>
        <v>0</v>
      </c>
      <c r="K114" s="41">
        <f t="shared" si="58"/>
        <v>6</v>
      </c>
      <c r="M114" s="7">
        <f t="shared" si="59"/>
        <v>5249308.888888889</v>
      </c>
      <c r="N114" s="7">
        <f t="shared" si="59"/>
        <v>5276573.142857143</v>
      </c>
      <c r="O114" s="7">
        <f t="shared" si="59"/>
        <v>5325648.8</v>
      </c>
      <c r="P114" s="7">
        <f t="shared" si="59"/>
        <v>5440158.666666667</v>
      </c>
      <c r="Q114" s="7">
        <f t="shared" si="59"/>
        <v>6012708</v>
      </c>
      <c r="R114" s="7">
        <f t="shared" si="59"/>
        <v>858824</v>
      </c>
      <c r="S114" s="7">
        <f t="shared" si="59"/>
        <v>286274.6666666667</v>
      </c>
      <c r="T114" s="7">
        <f t="shared" si="59"/>
        <v>171764.8</v>
      </c>
      <c r="U114" s="7">
        <f t="shared" si="59"/>
        <v>122689.14285714286</v>
      </c>
      <c r="V114" s="7">
        <f t="shared" si="59"/>
        <v>95424.88888888889</v>
      </c>
      <c r="W114" s="7">
        <f t="shared" si="59"/>
        <v>78074.90909090909</v>
      </c>
      <c r="X114" s="7">
        <f t="shared" si="59"/>
        <v>66063.38461538461</v>
      </c>
      <c r="Y114" s="7">
        <f t="shared" si="59"/>
        <v>57254.933333333334</v>
      </c>
      <c r="Z114" s="7">
        <f t="shared" si="59"/>
        <v>50519.05882352941</v>
      </c>
      <c r="AA114" s="7">
        <f t="shared" si="59"/>
        <v>45201.26315789474</v>
      </c>
      <c r="AB114" s="7">
        <f t="shared" si="59"/>
        <v>40896.380952380954</v>
      </c>
      <c r="AC114" s="7">
        <f t="shared" si="60"/>
        <v>37340.17391304348</v>
      </c>
      <c r="AD114" s="7">
        <f t="shared" si="60"/>
        <v>34352.96</v>
      </c>
      <c r="AE114" s="7">
        <f t="shared" si="60"/>
        <v>31808.296296296296</v>
      </c>
      <c r="AF114" s="7">
        <f t="shared" si="60"/>
        <v>29614.620689655174</v>
      </c>
      <c r="AG114" s="7">
        <f t="shared" si="60"/>
        <v>27704</v>
      </c>
      <c r="AH114" s="7">
        <f t="shared" si="60"/>
        <v>26024.969696969696</v>
      </c>
    </row>
    <row r="115" spans="1:34" ht="12.75">
      <c r="A115" s="36" t="s">
        <v>30</v>
      </c>
      <c r="B115" s="54">
        <v>389216</v>
      </c>
      <c r="C115" s="38">
        <v>0</v>
      </c>
      <c r="D115" s="39">
        <f t="shared" si="52"/>
        <v>389216</v>
      </c>
      <c r="E115" s="40">
        <f t="shared" si="53"/>
        <v>5.739441555145595</v>
      </c>
      <c r="F115" s="40">
        <f t="shared" si="54"/>
        <v>6</v>
      </c>
      <c r="G115" s="40">
        <f t="shared" si="55"/>
        <v>5.667</v>
      </c>
      <c r="H115" s="12">
        <f t="shared" si="56"/>
        <v>6</v>
      </c>
      <c r="I115" s="12">
        <v>0</v>
      </c>
      <c r="J115" s="12">
        <f t="shared" si="57"/>
        <v>0</v>
      </c>
      <c r="K115" s="41">
        <f t="shared" si="58"/>
        <v>6</v>
      </c>
      <c r="M115" s="7">
        <f t="shared" si="59"/>
        <v>5240376.444444444</v>
      </c>
      <c r="N115" s="7">
        <f t="shared" si="59"/>
        <v>5265088.571428572</v>
      </c>
      <c r="O115" s="7">
        <f t="shared" si="59"/>
        <v>5309570.4</v>
      </c>
      <c r="P115" s="7">
        <f t="shared" si="59"/>
        <v>5413361.333333333</v>
      </c>
      <c r="Q115" s="7">
        <f t="shared" si="59"/>
        <v>5932316</v>
      </c>
      <c r="R115" s="7">
        <f t="shared" si="59"/>
        <v>778432</v>
      </c>
      <c r="S115" s="7">
        <f t="shared" si="59"/>
        <v>259477.33333333334</v>
      </c>
      <c r="T115" s="7">
        <f t="shared" si="59"/>
        <v>155686.4</v>
      </c>
      <c r="U115" s="7">
        <f t="shared" si="59"/>
        <v>111204.57142857143</v>
      </c>
      <c r="V115" s="7">
        <f t="shared" si="59"/>
        <v>86492.44444444444</v>
      </c>
      <c r="W115" s="7">
        <f t="shared" si="59"/>
        <v>70766.54545454546</v>
      </c>
      <c r="X115" s="7">
        <f t="shared" si="59"/>
        <v>59879.38461538462</v>
      </c>
      <c r="Y115" s="7">
        <f t="shared" si="59"/>
        <v>51895.46666666667</v>
      </c>
      <c r="Z115" s="7">
        <f t="shared" si="59"/>
        <v>45790.117647058825</v>
      </c>
      <c r="AA115" s="7">
        <f t="shared" si="59"/>
        <v>40970.10526315789</v>
      </c>
      <c r="AB115" s="7">
        <f t="shared" si="59"/>
        <v>37068.19047619047</v>
      </c>
      <c r="AC115" s="7">
        <f t="shared" si="60"/>
        <v>33844.86956521739</v>
      </c>
      <c r="AD115" s="7">
        <f t="shared" si="60"/>
        <v>31137.28</v>
      </c>
      <c r="AE115" s="7">
        <f t="shared" si="60"/>
        <v>28830.814814814814</v>
      </c>
      <c r="AF115" s="7">
        <f t="shared" si="60"/>
        <v>26842.48275862069</v>
      </c>
      <c r="AG115" s="7">
        <f t="shared" si="60"/>
        <v>25110.709677419356</v>
      </c>
      <c r="AH115" s="7">
        <f t="shared" si="60"/>
        <v>23588.848484848484</v>
      </c>
    </row>
    <row r="116" spans="1:34" ht="12.75">
      <c r="A116" s="36" t="s">
        <v>31</v>
      </c>
      <c r="B116" s="54">
        <v>123874</v>
      </c>
      <c r="C116" s="38">
        <v>0</v>
      </c>
      <c r="D116" s="39">
        <f t="shared" si="52"/>
        <v>123874</v>
      </c>
      <c r="E116" s="40">
        <f t="shared" si="53"/>
        <v>1.8266658698565974</v>
      </c>
      <c r="F116" s="40">
        <f t="shared" si="54"/>
        <v>2</v>
      </c>
      <c r="G116" s="40">
        <f t="shared" si="55"/>
        <v>1.803</v>
      </c>
      <c r="H116" s="12">
        <f t="shared" si="56"/>
        <v>2</v>
      </c>
      <c r="I116" s="12">
        <v>0</v>
      </c>
      <c r="J116" s="12">
        <f t="shared" si="57"/>
        <v>0</v>
      </c>
      <c r="K116" s="41">
        <f t="shared" si="58"/>
        <v>2</v>
      </c>
      <c r="M116" s="7">
        <f t="shared" si="59"/>
        <v>5168457.411764706</v>
      </c>
      <c r="N116" s="7">
        <f t="shared" si="59"/>
        <v>5170400.533333333</v>
      </c>
      <c r="O116" s="7">
        <f t="shared" si="59"/>
        <v>5172941.538461538</v>
      </c>
      <c r="P116" s="7">
        <f t="shared" si="59"/>
        <v>5176406.545454546</v>
      </c>
      <c r="Q116" s="7">
        <f t="shared" si="59"/>
        <v>5181411.555555556</v>
      </c>
      <c r="R116" s="7">
        <f t="shared" si="59"/>
        <v>5189276.571428572</v>
      </c>
      <c r="S116" s="7">
        <f t="shared" si="59"/>
        <v>5203433.6</v>
      </c>
      <c r="T116" s="7">
        <f t="shared" si="59"/>
        <v>5236466.666666667</v>
      </c>
      <c r="U116" s="7">
        <f t="shared" si="59"/>
        <v>5401632</v>
      </c>
      <c r="V116" s="7">
        <f t="shared" si="59"/>
        <v>247748</v>
      </c>
      <c r="W116" s="7">
        <f t="shared" si="59"/>
        <v>82582.66666666667</v>
      </c>
      <c r="X116" s="7">
        <f t="shared" si="59"/>
        <v>49549.6</v>
      </c>
      <c r="Y116" s="7">
        <f t="shared" si="59"/>
        <v>35392.57142857143</v>
      </c>
      <c r="Z116" s="7">
        <f t="shared" si="59"/>
        <v>27527.555555555555</v>
      </c>
      <c r="AA116" s="7">
        <f t="shared" si="59"/>
        <v>22522.545454545456</v>
      </c>
      <c r="AB116" s="7">
        <f aca="true" t="shared" si="61" ref="AB116:AH116">ABS($D116/($F116-0.5+AB$100))+$B$117*(AB$100+$F116-0.5&lt;0)</f>
        <v>19057.53846153846</v>
      </c>
      <c r="AC116" s="7">
        <f t="shared" si="61"/>
        <v>16516.533333333333</v>
      </c>
      <c r="AD116" s="7">
        <f t="shared" si="61"/>
        <v>14573.411764705883</v>
      </c>
      <c r="AE116" s="7">
        <f t="shared" si="61"/>
        <v>13039.368421052632</v>
      </c>
      <c r="AF116" s="7">
        <f t="shared" si="61"/>
        <v>11797.52380952381</v>
      </c>
      <c r="AG116" s="7">
        <f t="shared" si="61"/>
        <v>10771.652173913044</v>
      </c>
      <c r="AH116" s="7">
        <f t="shared" si="61"/>
        <v>9909.92</v>
      </c>
    </row>
    <row r="117" spans="1:11" ht="12.75">
      <c r="A117" s="43" t="s">
        <v>16</v>
      </c>
      <c r="B117" s="45">
        <f>SUM(B101:B116)</f>
        <v>5153884</v>
      </c>
      <c r="C117" s="45">
        <f>SUM(C101:C116)</f>
        <v>0</v>
      </c>
      <c r="D117" s="45">
        <f>SUM(D101:D116)</f>
        <v>5153884</v>
      </c>
      <c r="E117" s="47">
        <f>$H$7</f>
        <v>76</v>
      </c>
      <c r="F117" s="47">
        <f aca="true" t="shared" si="62" ref="F117:K117">SUM(F101:F116)</f>
        <v>77</v>
      </c>
      <c r="G117" s="55">
        <f t="shared" si="62"/>
        <v>75.043</v>
      </c>
      <c r="H117" s="45">
        <f t="shared" si="62"/>
        <v>76</v>
      </c>
      <c r="I117" s="45">
        <f t="shared" si="62"/>
        <v>16</v>
      </c>
      <c r="J117" s="45">
        <f t="shared" si="62"/>
        <v>0</v>
      </c>
      <c r="K117" s="45">
        <f t="shared" si="62"/>
        <v>76</v>
      </c>
    </row>
    <row r="118" spans="13:14" ht="12.75">
      <c r="M118" s="7">
        <f>SMALL(M101:AH116,16*11+F117-E117)+0.0001</f>
        <v>68669.13053478261</v>
      </c>
      <c r="N118" s="7">
        <f>IF(AND(M118&lt;=ROUND(D117/E117,0),M119&gt;=ROUND(D117/E117,0)),ROUND(D117/E117,0),IF(ROUND(D117/E117,0)&lt;M118,IF(ROUNDUP(M118,0)&lt;=ROUNDDOWN(M119,0),ROUNDUP(M118,0),IF(ROUNDUP(M118,1)&lt;=ROUNDDOWN(M119,1),ROUNDUP(M118,1),ROUNDUP(M118,2))),IF(ROUNDUP(M118,0)&lt;=ROUNDDOWN(M119,0),ROUNDDOWN(M119,0),IF(ROUNDUP(M118,1)&lt;=ROUNDDOWN(M119,1),ROUNDDOWN(M119,1),ROUNDDOWN(M119,2)))))</f>
        <v>68670</v>
      </c>
    </row>
    <row r="119" ht="12.75">
      <c r="M119" s="7">
        <f>SMALL(M101:AH116,16*11+1+F117-E117)-0.0001</f>
        <v>69149.9999</v>
      </c>
    </row>
    <row r="120" spans="1:11" ht="11.25">
      <c r="A120" s="31"/>
      <c r="B120" s="31"/>
      <c r="C120" s="56"/>
      <c r="D120" s="31"/>
      <c r="E120" s="57"/>
      <c r="F120" s="58"/>
      <c r="G120" s="57"/>
      <c r="H120" s="31"/>
      <c r="I120" s="31"/>
      <c r="J120" s="31"/>
      <c r="K120" s="31"/>
    </row>
    <row r="124" ht="11.25">
      <c r="I124" s="60"/>
    </row>
    <row r="125" ht="11.25">
      <c r="I125" s="60"/>
    </row>
    <row r="126" ht="11.25">
      <c r="I126" s="60"/>
    </row>
    <row r="127" ht="11.25">
      <c r="I127" s="60"/>
    </row>
    <row r="128" ht="11.25">
      <c r="I128" s="60"/>
    </row>
    <row r="129" ht="11.25">
      <c r="I129" s="60"/>
    </row>
    <row r="130" ht="11.25">
      <c r="I130" s="60"/>
    </row>
    <row r="131" ht="11.25">
      <c r="I131" s="60"/>
    </row>
    <row r="132" ht="11.25">
      <c r="I132" s="60"/>
    </row>
    <row r="133" ht="11.25">
      <c r="I133" s="60"/>
    </row>
    <row r="134" ht="11.25">
      <c r="I134" s="60"/>
    </row>
    <row r="135" ht="11.25">
      <c r="I135" s="60"/>
    </row>
    <row r="136" ht="11.25">
      <c r="I136" s="60"/>
    </row>
    <row r="137" ht="11.25">
      <c r="I137" s="60"/>
    </row>
    <row r="138" ht="11.25">
      <c r="I138" s="60"/>
    </row>
    <row r="139" ht="11.25">
      <c r="I139" s="6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Mafia@Home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Wilko Zicht</dc:creator>
  <cp:keywords/>
  <dc:description/>
  <cp:lastModifiedBy>Wilko Zicht</cp:lastModifiedBy>
  <dcterms:created xsi:type="dcterms:W3CDTF">2009-09-28T18:11:35Z</dcterms:created>
  <dcterms:modified xsi:type="dcterms:W3CDTF">2009-09-29T17:17:14Z</dcterms:modified>
  <cp:category/>
  <cp:version/>
  <cp:contentType/>
  <cp:contentStatus/>
</cp:coreProperties>
</file>